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ΔΙΟΙΚΗΤΙΚΟΣ ΕΠΙΜΕΛΗΤ" sheetId="1" r:id="rId1"/>
    <sheet name="ΑΠΟΡ.ΔΙΟΙΚΗΤ." sheetId="2" r:id="rId2"/>
    <sheet name="ΟΙΚΟΝΟΜΙΚΟΣ  ΕΠΙΜΕΛ." sheetId="3" r:id="rId3"/>
    <sheet name="ΑΠΟΡΡΙΠ.ΟΙΚΟΝ" sheetId="4" r:id="rId4"/>
  </sheets>
  <definedNames/>
  <calcPr fullCalcOnLoad="1"/>
</workbook>
</file>

<file path=xl/sharedStrings.xml><?xml version="1.0" encoding="utf-8"?>
<sst xmlns="http://schemas.openxmlformats.org/spreadsheetml/2006/main" count="948" uniqueCount="336">
  <si>
    <t>Α/Α</t>
  </si>
  <si>
    <t>ΟΝΟΜΑΤΕΠΩΝΥΜΟ</t>
  </si>
  <si>
    <t>ΠΑΤΡΩΝΥΜΟ</t>
  </si>
  <si>
    <t>ΜΗΤΡΩΝΥΜΟ</t>
  </si>
  <si>
    <t>ΑΔΤ</t>
  </si>
  <si>
    <t>ΒΑΘΜΟΣ ΠΤΥΧΙΟΥ</t>
  </si>
  <si>
    <t>pr1</t>
  </si>
  <si>
    <t>pr2</t>
  </si>
  <si>
    <t>pr3</t>
  </si>
  <si>
    <t>pr4</t>
  </si>
  <si>
    <t>pr5</t>
  </si>
  <si>
    <t>synolo proip</t>
  </si>
  <si>
    <t>prosayks</t>
  </si>
  <si>
    <t>pr6</t>
  </si>
  <si>
    <t>ΜΗΝΕΣ ΠΡΟΣΑΥΞ.</t>
  </si>
  <si>
    <t>ΜΗΝΕΣ ΠΡΟΫΠ</t>
  </si>
  <si>
    <t>ΠΡΟΣΑΥΞ1</t>
  </si>
  <si>
    <t>ΠΡΟΣΑΥΞ2</t>
  </si>
  <si>
    <t>ΠΡΟΣΑΥΞ3</t>
  </si>
  <si>
    <t>ΠΡΟΣΑΥΞ4</t>
  </si>
  <si>
    <t>ΠΡΟΣΑΥΞ5</t>
  </si>
  <si>
    <t>ΠΡΟΣΑΥΞ6</t>
  </si>
  <si>
    <t>ΜΟΡΙΑ 2ΗΣ ΞΕΝΗΣ ΓΛΩΣΣΑΣ</t>
  </si>
  <si>
    <t>ΜΟΡΙΑ 1ΗΣ ΞΕΝΗΣ ΓΛΩΣΣΑΣ</t>
  </si>
  <si>
    <t>ΣΥΝΟΛΟ ΜΟΡΙΩΝ</t>
  </si>
  <si>
    <t>ΜΕΤΑΠΤ. ΣΤΟ ΓΝΩΣΤΙΚΟ ΑΝΤΙΚΕΙΜΕΝΟ (150)</t>
  </si>
  <si>
    <t>ΑΠΛΟ ΔΙΔΑΚΤΟΡΙΚΟ (150)</t>
  </si>
  <si>
    <t>ΔΙΔΑΚΤΟΡΙΚΟ ΣΤΟ ΓΝΩΣΤΙΚΟ ΑΝΤΙΚΕΙΜΕΝΟ (300)</t>
  </si>
  <si>
    <t>ΜΟΡΙΑ ΣΕΜΙΝΑΡΙΟΥ ΟΑΕΔ (70)</t>
  </si>
  <si>
    <t>ΜΟΡΙΑ 2ου ΠΤΥΧΙΟΥ ΣΕ ΣΥΝΑΦΕΣ ΑΝΤΙΚΕΙΜΕΝΟ (150)</t>
  </si>
  <si>
    <t>ΜΟΡΙΑ ΠΤΥΧΙΟΥ (Βαθμός Πτυχίου Χ 100)</t>
  </si>
  <si>
    <t>ΜΟΡΙΑ ΕΜΠΕΙΡΙΑΣ</t>
  </si>
  <si>
    <t>ΜΟΡΙΑ ΠΡΟΣΑΥΞΗΜΕΝΗΣ ΕΜΠΕΙΡΙΑΣ 50%</t>
  </si>
  <si>
    <t>ΗΜΕΡ. ΓΕΝΝΗΣΗΣ</t>
  </si>
  <si>
    <t>ΕΤΟΣ ΚΤΗΣΗΣ ΣΠΟΥΔΩΝ</t>
  </si>
  <si>
    <t>ΜΟΡΙΑ 3ΗΣ ΞΕΝΗΣ ΓΛΩΣΣΑΣ</t>
  </si>
  <si>
    <t>ΚΩΔ.</t>
  </si>
  <si>
    <t>ΑΘΑΝΑΣΙΟΣ</t>
  </si>
  <si>
    <t>ΒΑΣΙΛΙΚΗ</t>
  </si>
  <si>
    <t>ΠΑΡΑΤΗΡΗΣΕΙΣ</t>
  </si>
  <si>
    <t>ΑΠΟΡΡΙΠΤΕΤΑΙ ΛΟΓΩ ΕΛΛΕΙΨΗΣ ΑΠΟΔΕΙΞΗΣ ΓΝΩΣΗΣ Η/Υ</t>
  </si>
  <si>
    <t>ΕΛΕΝΗ</t>
  </si>
  <si>
    <t>ΔΗΜΗΤΡΙΟΣ</t>
  </si>
  <si>
    <t>ΑΙΚΑΤΕΡΙΝΗ</t>
  </si>
  <si>
    <t>ΧΡΗΣΤΟΣ</t>
  </si>
  <si>
    <t>ΜΑΡΙΑ</t>
  </si>
  <si>
    <t>ΙΩΑΝΝΗΣ</t>
  </si>
  <si>
    <t>ΕΥΑΓΓΕΛΗ</t>
  </si>
  <si>
    <t>ΑΝΔΡΕΑΣ</t>
  </si>
  <si>
    <t>ΕΥΑΓΓΕΛΟΣ</t>
  </si>
  <si>
    <t>ΕΙΡΗΝΗ</t>
  </si>
  <si>
    <t>ΑΝΑΣΤΑΣΙΑ</t>
  </si>
  <si>
    <t>ΧΡΥΣΟΥΛΑ</t>
  </si>
  <si>
    <t>ΓΕΩΡΓΙΟΣ</t>
  </si>
  <si>
    <t>ΒΑΣΙΛΕΙΟΣ</t>
  </si>
  <si>
    <t>ΓΕΩΡΓΙΑ</t>
  </si>
  <si>
    <t>ΚΩΝ/ΝΟΣ</t>
  </si>
  <si>
    <t>ΑΛΕΞΑΝΔΡΑ</t>
  </si>
  <si>
    <t>ΕΥΣΤΑΘΙΟΣ</t>
  </si>
  <si>
    <t>ΑΡΓΥΡΩ</t>
  </si>
  <si>
    <t>ΑΓΟΡΙΤΣΑ</t>
  </si>
  <si>
    <t>ΣΟΦΙΑ</t>
  </si>
  <si>
    <t>ΝΙΚΟΛΑΟΣ</t>
  </si>
  <si>
    <t>ΣΤΥΛΙΑΝΗ</t>
  </si>
  <si>
    <t>ΑΝΑΣΤΑΣΙΟΣ</t>
  </si>
  <si>
    <t>ΚΑΛΛΙΟΠΗ</t>
  </si>
  <si>
    <t>ΦΩΤΕΙΝΗ</t>
  </si>
  <si>
    <t>ΘΩΜΑΣ</t>
  </si>
  <si>
    <t>ΔΗΜΗΤΡΑ</t>
  </si>
  <si>
    <t>ΘΕΟΔΩΡΑ</t>
  </si>
  <si>
    <t>ΕΥΑΓΓΕΛΙΑ</t>
  </si>
  <si>
    <t>ΠΑΝΑΓΙΩΤΗΣ</t>
  </si>
  <si>
    <t>ΑΧΙΛΛΕΑΣ</t>
  </si>
  <si>
    <t>ΠΑΠΑΧΡΙΣΤΟΔΟΥΛΟΥ ΠΑΥΛΟΣ</t>
  </si>
  <si>
    <t>ΡΕΝΑ</t>
  </si>
  <si>
    <t>ΑΖ768622</t>
  </si>
  <si>
    <t>ΚΟΓΙΑΝΝΗ ΕΥΑΓΓΕΛΙΑ</t>
  </si>
  <si>
    <t>ΑΡΧΟΝΤΩ</t>
  </si>
  <si>
    <t>Σ976804</t>
  </si>
  <si>
    <t>ΕΛΕΥΘΕΡΙΑ</t>
  </si>
  <si>
    <t>ΜΟΡΙΑ 4ΗΣ ΞΕΝΗΣ ΓΛΩΣΣΑΣ</t>
  </si>
  <si>
    <t>ΝΙΚΟΠΟΥΛΟΥ ΕΛΙΣΑΒΕΤ</t>
  </si>
  <si>
    <t>ΘΕΟΔΩΡΟΣ</t>
  </si>
  <si>
    <t>Ρ465867</t>
  </si>
  <si>
    <t>ΜΗ ΑΠΟΔΕΚΤΟ ΤΜΗΜΑ ΠΡΟΥΠΗΡΕΣΙΑΣ, ΛΟΓΩ ΕΛΛΕΙΠΩΝ ΣΤΟΙΧΕΙΩΝ (Σ.Μ.Ε. ΧΩΡΙΣ ΤΗ ΣΥΜΒΑΣΗ, ΤΙΜΟΛΟΓΙΑ &amp; ΣΧΕΤΙΚΗ ΑΔΕΙΑ)</t>
  </si>
  <si>
    <t>ΑΔΑΜΟΠΟΥΛΟΣ ΑΝΔΡΕΑΣ</t>
  </si>
  <si>
    <t>Π542430</t>
  </si>
  <si>
    <t>ΕΙΧΕ ΔΗΛΩΣΕΙ ΟΛΟΥΣ ΤΟΥΣ ΜΗΝΕΣ ΠΡΟΥΠΗΡΕΣΙΑΣ, ΕΝΏ ΩΣ ΩΡΟΜΙΣΘΙΟΣ ΕΙΧΕ ΕΡΓΑΣΘΕΙ ΚΑΠΟΙΕΣ ΩΡΕΣ</t>
  </si>
  <si>
    <t>ΜΗ ΑΠΟΔΕΚΤΟ ΤΜΗΜΑ ΠΡΟΥΠΗΡΕΣΙΑΣ, ΛΟΓΩ ΕΛΛΕΙΨΗΣ ΒΕΒΑΙΩΣΗΣ ΙΚΑ ΜΕΧΡΙ ΚΑΙ ΤΟΝ ΔΗΛΩΘΕΝΤΑ ΜΗΝΑ</t>
  </si>
  <si>
    <t>ΜΗ ΑΠΟΔΕΚΤΗ ΔΗΛΩΘΕΙΣΑ ΓΝΩΣΗ ΑΓΓΛΙΚΩΝ, ΛΟΓΩ ΕΛΛΕΙΨΗΣ ΑΠΟΔΕΙΚΤΙΚΟΥ ΤΙΤΛΟΥ</t>
  </si>
  <si>
    <t>ΣΠΑΝΟΥ ΑΙΚΑΤΕΡΙΝΗ</t>
  </si>
  <si>
    <t>Π981099</t>
  </si>
  <si>
    <t>ΚΑΡΒΕΛΑ ΠΕΡΣΕΦΟΝΗ</t>
  </si>
  <si>
    <t>ΑΖ772261</t>
  </si>
  <si>
    <t>ΑΠΟΡΡΙΠΤΕΤΑΙ, ΓΙΑΤΙ ΤΟ ΚΥΡΙΟ ΠΤΥΧΙΟ ΤΗΣ ΣΤΟ ΤΜΗΜΑ ΜΗΧΑΝΙΚΩΝ ΠΑΡΑΓΩΓΗΣ ΚΑΙ ΔΙΟΙΚΗΣΗΣ ΔΕΝ ΠΡΟΒΛΕΠΕΤΑΙ ΣΤΗΝ ΠΡΟΚΗΡΥΞΗ</t>
  </si>
  <si>
    <t>ΜΗ ΑΠΟΔΕΚΤΟ ΣΕΜΙΝΑΡΙΟ ΟΑΕΔ, ΓΙΑΤΙ ΕΊΝΑΙ ΣΕ ΜΗ ΓΝΩΣΤΙΚΟ ΑΝΤΙΚΕΙΜΕΝΟ</t>
  </si>
  <si>
    <t>ΠΑΡΑΣΚΕΥΗ</t>
  </si>
  <si>
    <t>ΜΗ ΑΠΟΔΕΚΤΟ ΤΜΗΜΑ ΠΡΟΫΠΗΡΕΣΙΑΣ, ΛΟΓΩ ΕΛΛΕΙΠΩΝ ΣΤΟΙΧΕΙΩΝ</t>
  </si>
  <si>
    <t>ΑΕ320723</t>
  </si>
  <si>
    <t>ΕΥΘΑΛΙΑ</t>
  </si>
  <si>
    <t>ΣΙΟΥΤΑΣ ΠΑΥΛΟΣ</t>
  </si>
  <si>
    <t>ΗΛΙΑΣ</t>
  </si>
  <si>
    <t>ΑΖ772721</t>
  </si>
  <si>
    <t>ΚΟΥΚΟΥΤΣΕΛΟΥ ΧΡΥΣΟΥΛΑ</t>
  </si>
  <si>
    <t>Χ480480</t>
  </si>
  <si>
    <t>ΜΗ ΑΠΟΔΕΚΤΟ ΔΗΛΩΘΕΝ ΣΕΜΙΝΑΡΙΟ ΟΑΕΔ</t>
  </si>
  <si>
    <t>ΜΗ ΑΠΟΔΕΚΤΗ ΤΜΗΜΑ ΥΠΗΡΕΣΙΑΣ (8 ΜΗΝΩΝ) ΓΙΑΤΙ ΔΕΝ ΠΡΟΣΚΟΜΙΣΕ ΣΥΜΒΑΣΕΙΣ</t>
  </si>
  <si>
    <t>ΤΣΙΓΚΑΡΙΔΑ ΑΛΕΞΑΝΔΡΑ ΑΛΕΚΑ</t>
  </si>
  <si>
    <t>ΠΕΡΙΚΛΗΣ</t>
  </si>
  <si>
    <t>Ρ464813</t>
  </si>
  <si>
    <t>ΣΤΕΡΓΙΟΣ</t>
  </si>
  <si>
    <t>ΕΜΠΕΙΡΙΑ              (Σε μήνες)</t>
  </si>
  <si>
    <t>ΕΜΠΕΙΡΙΑ ΜΕ ΔΙΚΑΙΩΜΑ ΠΡΟΣΑΥΞΗΣΗΣ 50%   (Σε μήνες)</t>
  </si>
  <si>
    <t>ΚΑΤΗΓΟΡΙΑ ΠΑΝΕΠΙΣΤΗΜΙΑΚΗΣ ΕΚΠΑΙΔΕΥΣΗΣ (ΠΕ)</t>
  </si>
  <si>
    <t>ΜΟΡΙΑ ΑΠΛΟΥ ΜΕΤΑΠΤ. (50)</t>
  </si>
  <si>
    <t>1η ΞΕΝΗ ΓΛΩΣΣΑ</t>
  </si>
  <si>
    <t>2η ΞΕΝΗ ΓΛΩΣΣΑ</t>
  </si>
  <si>
    <t>3η ΞΕΝΗ ΓΛΩΣΣΑ</t>
  </si>
  <si>
    <t xml:space="preserve">4η ΞΕΝΗ ΓΛΩΣΣΑ </t>
  </si>
  <si>
    <t>ΚΑΤΣΙΚΑ ΜΑΡΙΑΝΘΗ</t>
  </si>
  <si>
    <t>ΑΖ 263964</t>
  </si>
  <si>
    <t>ΑΓΓΛΙΚΑ-ΑΡΙΣΤΑ</t>
  </si>
  <si>
    <t>ΑΥΓΕΡΗ ΒΑΣΙΛΙΚΗ</t>
  </si>
  <si>
    <t>Π 540614</t>
  </si>
  <si>
    <t>1970</t>
  </si>
  <si>
    <t>1977</t>
  </si>
  <si>
    <t>ΓΑΛΛΙΚΑ-ΑΡΙΣΤΑ</t>
  </si>
  <si>
    <t>ΑΡΙΣΤΕΙΔΗΣ ΔΗΜΗΤΡΗΣ</t>
  </si>
  <si>
    <t>1979</t>
  </si>
  <si>
    <t>ΚΟΥΚΟΥΣΕΛΑ ΑΝΑΣΤΑΣΙΑ</t>
  </si>
  <si>
    <t>ΑΒ 371556</t>
  </si>
  <si>
    <t>ΣΑΚΑΡΙΚΟΥ ΒΑΣΙΛΙΚΗ</t>
  </si>
  <si>
    <t>ΝΩΠΗ</t>
  </si>
  <si>
    <t>Σ 977108</t>
  </si>
  <si>
    <t>1980</t>
  </si>
  <si>
    <t>ΧΟΥΤΟΣ ΚΩΝ/ΝΟΣ</t>
  </si>
  <si>
    <t>Ρ 464973</t>
  </si>
  <si>
    <t>ΔΙΑΜΑΝΤΟΠΟΥΛΟΥ ΑΘΗΝΑ</t>
  </si>
  <si>
    <t>ΙΠΠΟΚΡΑΤΗΣ</t>
  </si>
  <si>
    <t>Π770461</t>
  </si>
  <si>
    <t>1976</t>
  </si>
  <si>
    <t>ΠΟΛΑΤΙΔΟΥ ΕΙΡΗΝΗ</t>
  </si>
  <si>
    <t>ΓΕΣΘΗΜΑΝΗ</t>
  </si>
  <si>
    <t>ΑΑ442138</t>
  </si>
  <si>
    <t>1965</t>
  </si>
  <si>
    <t>ΜΟΡΑΡΟΥ ΣΟΦΙΑ</t>
  </si>
  <si>
    <t>ΣΙΜΟΣ</t>
  </si>
  <si>
    <t>ΑΒ835379</t>
  </si>
  <si>
    <t>ΠΑΠΑΔΟΠΟΥΛΟΥ ΜΑΡΙΑ</t>
  </si>
  <si>
    <t>Π934777</t>
  </si>
  <si>
    <t>1974</t>
  </si>
  <si>
    <t>ΓΕΡΜΑΝΙΚΑ-ΜΕΤΡΙΑ</t>
  </si>
  <si>
    <t>ΣΤΑΥΡΟΥ ΙΩΑΝΝΑ</t>
  </si>
  <si>
    <t>Ρ469118</t>
  </si>
  <si>
    <t>1981</t>
  </si>
  <si>
    <t>ΓΡΕΒΕΝΙΩΤΗΣ ΓΕΩΡΓΙΟΣ</t>
  </si>
  <si>
    <t>Ρ977508</t>
  </si>
  <si>
    <t>ΓΚΑΒΑΝΙΔΗΣ ΙΩΑΝΝΗΣ</t>
  </si>
  <si>
    <t>ΝΕΡΑΝΤΖΟΥ</t>
  </si>
  <si>
    <t>ΑΒ705496</t>
  </si>
  <si>
    <t>1972</t>
  </si>
  <si>
    <t>ΓΑΛΛΙΚΑ-ΚΑΛΑ</t>
  </si>
  <si>
    <t>ΑΓΓΛΙΚΑ-ΚΑΛΑ</t>
  </si>
  <si>
    <t>ΓΕΡΜΑΝΙΚΑ-ΚΑΛΑ</t>
  </si>
  <si>
    <t>ΓΑΛΛΙΚΑ-ΠΟΛΥ ΚΑΛΑ</t>
  </si>
  <si>
    <t>ΕΛΛΗΝΙΚΗ ΔΗΜΟΚΡΑΤΙΑ - ΠΕΡΙΦΕΡΕΙΑ ΘΕΣΣΑΛΙΑΣ - ΝΟΜΟΣ  ΤΡΙΚΑΛΩΝ- ΕΠΙΜΕΛΗΤΗΡΙΟ ΤΡΙΚΑΛΩΝ</t>
  </si>
  <si>
    <t>ΠΛΗΡΩΣΗ ΘΕΣΕΩΝ ΜΕ ΣΕΙΡΑ ΠΡΟΤΕΡΑΙΟΤΗΤΑΣ (ΑΡΘΡΟ 18/Ν. 3051/20-9-2002) ΠΡΟΚΗΡΥΞΗ 1/577/Μ/2008</t>
  </si>
  <si>
    <t>ΠΙΝΑΚΑΣ ΚΑΤΑΤΑΞΗΣ - ΠΕ1 ΔΙΟΙΚΗΤΙΚΟΣ -ΟΙΚΟΝΟΜΙΚΟΣ (ΔΙΟΙΚΗΤΙΚΟΣ)</t>
  </si>
  <si>
    <t>ΠΙΝΑΚΑΣ ΑΠΟΡΡΙΠΤΕΩΝ  - ΠΕ1 ΔΙΟΙΚΗΤΙΚΟΣ -ΟΙΚΟΝΟΜΙΚΟΣ (ΔΙΟΙΚΗΤΙΚΟΣ)</t>
  </si>
  <si>
    <t>ΠΙΝΑΚΑΣ ΑΠΟΡΡΙΠΤΕΩΝ  - ΠΕ1 ΔΙΟΙΚΗΤΙΚΟΣ -ΟΙΚΟΝΟΜΙΚΟΣ (ΟΙΚΟΝΟΜΙΚΟΣ)</t>
  </si>
  <si>
    <t>ΣΤΡΑΠΑΤΣΑ ΙΩΑΝΝΑ</t>
  </si>
  <si>
    <t>Σ976158</t>
  </si>
  <si>
    <t>1984</t>
  </si>
  <si>
    <t>ΛΟΓΟΙ ΑΠΟΡΡΙΨΗΣ ΥΠΟΨΗΦΙΩΝ</t>
  </si>
  <si>
    <t>,</t>
  </si>
  <si>
    <t xml:space="preserve">ΑΠΟΡΡΙΠΤΕΤΑΙ ΛΟΓΩ ΕΛΛΕΙΨΗΣ ΕΜΠΕΙΡΙΑΣ ΠΡΟΑΠΑΙΤΟΥΜΕΝΗΣ ΧΡΟΝΙΚΗΣ ΔΙΑΡΚΕΙΑΣ </t>
  </si>
  <si>
    <t>ΣΔΡΕΝΙΑ ΣΟΦΙΑ</t>
  </si>
  <si>
    <t>ΑΕ320348</t>
  </si>
  <si>
    <t>ΚΑΡΑΝΤΖΟΥΝΗΣ ΠΑΝΑΓΙΩΤΗΣ</t>
  </si>
  <si>
    <t>ΑΝΔΡΟΝΙΚΗ</t>
  </si>
  <si>
    <t>Π539096</t>
  </si>
  <si>
    <t>ΜΠΙΧΤΑ ΒΑΣΙΛΙΚΗ</t>
  </si>
  <si>
    <t>Σ977838</t>
  </si>
  <si>
    <t>1973</t>
  </si>
  <si>
    <t>1975</t>
  </si>
  <si>
    <t>ΑΓΓΕΛΗ ΑΙΚΑΤΕΡΙΝΗ</t>
  </si>
  <si>
    <t>Χ537961</t>
  </si>
  <si>
    <t>ΤΣΙΝΙΔΟΥ ΜΑΡΙΑ</t>
  </si>
  <si>
    <t>ΚΥΡΙΑΚΟΣ</t>
  </si>
  <si>
    <t>ΖΗΝΟΒΙΑ</t>
  </si>
  <si>
    <t>Σ462646</t>
  </si>
  <si>
    <t>1983</t>
  </si>
  <si>
    <t>ΛΙΟΥΤΑ ΖΩΙΤΣΑ</t>
  </si>
  <si>
    <t>ΦΑΣΟΥΛΑΣ ΚΩΝΣΤΑΝΤΙΝΟΣ</t>
  </si>
  <si>
    <t>Π986917</t>
  </si>
  <si>
    <t>ΙΤΑΛΙΚΑ-ΑΡΙΣΤΑ</t>
  </si>
  <si>
    <t>ΚΥΡΙΛΛΙΔΟΥ ΣΩΤΗΡΙΑ</t>
  </si>
  <si>
    <t>ΘΕΟΓΝΩΣΙΑ</t>
  </si>
  <si>
    <t>Χ220782</t>
  </si>
  <si>
    <t>ΑΓΓΕΛΗΣ ΔΗΜΗΤΡΙΟΣ</t>
  </si>
  <si>
    <t>ΑΖ272041</t>
  </si>
  <si>
    <t>1978</t>
  </si>
  <si>
    <t>ΤΡΙΑΝΤΑΦΥΛΛΟΥ ΔΗΜΗΤΡΑ</t>
  </si>
  <si>
    <t>ΕΛΙΣΑΒΕΤ</t>
  </si>
  <si>
    <t>ΑΕ796440</t>
  </si>
  <si>
    <t>1982</t>
  </si>
  <si>
    <t>ΠΟΔΗΜΑΤΑΣ ΔΗΜΗΤΡΙΟΣ</t>
  </si>
  <si>
    <t>ΒΑΙΟΣ</t>
  </si>
  <si>
    <t>ΠΑΡΑΣΚΕΥΗ-ΣΤΑΜΑΤΟΥΛΑ</t>
  </si>
  <si>
    <t>ΑΖ285120</t>
  </si>
  <si>
    <t>ΒΛΑΣΤΟΥ ΜΕΤΑΞΙΑ</t>
  </si>
  <si>
    <t>Ρ346661</t>
  </si>
  <si>
    <t>ΑΓΓΛΙΚΑ-ΠΟΛΥ ΚΑΛΑ</t>
  </si>
  <si>
    <t>ΠΙΝΑΚΑΣ ΚΑΤΑΤΑΞΗΣ - ΠΕ1 ΔΙΟΙΚΗΤΙΚΟΣ -ΟΙΚΟΝΟΜΙΚΟΣ (ΟΙΚΟΝΟΜΙΚΟΣ)</t>
  </si>
  <si>
    <t>ΓΡΑΒΑΝΗ ΕΥΑΓΓΕΛΙΑ</t>
  </si>
  <si>
    <t>ΑΑ428067</t>
  </si>
  <si>
    <t>ΦΙΛΙΟΣ ΗΡΑΚΛΗΣ</t>
  </si>
  <si>
    <t>ΑΖ272772</t>
  </si>
  <si>
    <t>ΣΦΕΤΣΙΑ ΧΑΡΟΥΛΑ</t>
  </si>
  <si>
    <t>ΑΕ812071</t>
  </si>
  <si>
    <t>ΓΕΩΡΓΟΥΛΗ ΑΘΑΝΑΣΙΑ</t>
  </si>
  <si>
    <t>ΑΒ420189</t>
  </si>
  <si>
    <t>ΜΙΧΑΗΛΙΔΟΥ ΜΑΡΙΑ</t>
  </si>
  <si>
    <t>ΡΟΔΟΠΗ</t>
  </si>
  <si>
    <t>ΑΕ678200</t>
  </si>
  <si>
    <t>ΜΟΥΣΙΟΥ ΧΡΥΣΑ</t>
  </si>
  <si>
    <t>ΒΑΙΑ</t>
  </si>
  <si>
    <t>Τ475079</t>
  </si>
  <si>
    <t>1985</t>
  </si>
  <si>
    <t>ΜΠΟΥΡΛΙΑΚΟΥ ΑΣΠΑΣΙΑ</t>
  </si>
  <si>
    <t>Ξ752011</t>
  </si>
  <si>
    <t>1971</t>
  </si>
  <si>
    <t xml:space="preserve">ΑΠΟΡΡΙΠΤΕΤΑΙ ΛΟΓΩ ΕΛΛΕΙΨΗΣ ΕΜΠΕΙΡΙΑΣ ΠΡΟΑΠΑΙΤΟΥΜΕΝΗΣ ΧΡΟΝΙΚΗΣ ΔΙΑΡΚΕΙΑΣ ΚΑΙ ΓΙΑΤΙ ΔΕΝ ΕΧΕΙ ΕΠΙΚΥΡΩΜΕΝΟ ΦΩΤ/ΦΟ ΑΣΤΥΝΟΜΙΚΗΣ ΤΑΥΤΟΤΗΤΑΣ </t>
  </si>
  <si>
    <t>ΘΕΟΔΩΡΟΥ ΒΑΣΙΛΕΙΟΣ</t>
  </si>
  <si>
    <t>Ρ469574</t>
  </si>
  <si>
    <t>ΑΠΟΡΡΙΠΤΕΤΑΙ ΓΙΑΤΙ ΔΕΝ ΕΧΕΙ ΟΛΟΚΛΗΡΩΜΕΝΗ ΑΠΟΔΕΙΞΗ ΓΝΩΣΗΣ ΗΛ. ΥΠΟΛΟΓΙΣΤΩΝ (ΛΕΙΠΕΙ Η ΕΝΟΤΗΤΑ ΤΟΥ EXCEL)</t>
  </si>
  <si>
    <t>NTAH ΕΥΑΓΓΕΛΙΑ-ΑΜΑΛΙΑ</t>
  </si>
  <si>
    <t>Ρ978980</t>
  </si>
  <si>
    <t>ΠΑΠΑΓΕΩΡΓΙΟΥ ΝΙΚΟΛΑΟΣ</t>
  </si>
  <si>
    <t>ΚΥΡΑΤΣΩ</t>
  </si>
  <si>
    <t>Σ979233</t>
  </si>
  <si>
    <t>ΖΟΡΜΠΑΣ ΚΩΝ/ΝΟΣ</t>
  </si>
  <si>
    <t>ΑΧΙΛΛΕΥΣ</t>
  </si>
  <si>
    <t>ΑΗ272889</t>
  </si>
  <si>
    <t>ΚΑΤΣΑΝΟΣ ΒΑΣΙΛΕΙΟΣ</t>
  </si>
  <si>
    <t>ΒΑΣΙΛΕΙΑ</t>
  </si>
  <si>
    <t>ΑΗ269268</t>
  </si>
  <si>
    <t>ΑΠΟΡΡΙΠΤΕΤΑΙ ΛΟΓΩ ΜΗ ΣΥΜΒΑΤΟΥ ΜΕ ΤΗΝ ΠΡΟΚΗΡΥΞΗ ΤΙΤΛΟΥ ΣΠΟΥΔΩΝ</t>
  </si>
  <si>
    <t>ΛΙΘΑΡΗ ΒΑΡΒΑΡΑ</t>
  </si>
  <si>
    <t>Χ265676</t>
  </si>
  <si>
    <t>1986</t>
  </si>
  <si>
    <t>ΧΡΙΣΤΙΝΑ</t>
  </si>
  <si>
    <t>Χ008230</t>
  </si>
  <si>
    <t>Π981097</t>
  </si>
  <si>
    <t>ΦΡΑΓΚΟΥ ΣΤΥΛΙΑΝΗ</t>
  </si>
  <si>
    <t>Ρ412962</t>
  </si>
  <si>
    <t>ΛΟΓΟΙ ΑΠΟΡΡΙΨΗΣ</t>
  </si>
  <si>
    <t>ΦΑΝΗ</t>
  </si>
  <si>
    <t>Ν839624</t>
  </si>
  <si>
    <t>ΜΑΝΤΖΑΦΛΑΡΑ ΚΩΝ/ΝΙΑ</t>
  </si>
  <si>
    <t>Τ289492</t>
  </si>
  <si>
    <t>ΑΡΙΣΤΑΡΧΟΣ</t>
  </si>
  <si>
    <t>ΜΑΡΣΕΛΟΣ ΓΕΩΡΓΙΟΣ</t>
  </si>
  <si>
    <t>ΣΤΕΦΑΝΟΣ</t>
  </si>
  <si>
    <t>Ρ661411</t>
  </si>
  <si>
    <t>ΖΛΑΤΑΝΗ ΕΛΕΝΗ</t>
  </si>
  <si>
    <t>Τ464585</t>
  </si>
  <si>
    <t>ΑΠΟΡΡΙΠΤΕΤΑΙ ΛΟΓΩ ΕΛΛΕΙΨΗΣ ΠΡΟΑΠΑΙΤΟΥΜΕΝΗΣ ΕΜΠΕΙΡΙΑΣ</t>
  </si>
  <si>
    <t>ΣΤΑΥΡΟΣ</t>
  </si>
  <si>
    <t>Τ371606</t>
  </si>
  <si>
    <t>ΡΑΙΚΟΥ ΕΥΘΥΜΙΑ</t>
  </si>
  <si>
    <t>ΣΠΥΡΙΔΟΥΛΑ</t>
  </si>
  <si>
    <t>ΑΗ762831</t>
  </si>
  <si>
    <t>ΖΑΧΟΥ ΜΑΡΙΑ</t>
  </si>
  <si>
    <t>ΑΖ767690</t>
  </si>
  <si>
    <t>ΑΠΟΡΡΙΠΤΕΤΑΙ ΛΟΓΩ ΕΛΛΕΙΨΗΣ ΥΠΕΥΘΥΝΗΣ ΔΗΛΩΣΗΣ ΓΙΑ ΚΑΤΟΧΗ Η ΜΗ ΘΕΣΗΣ ΤΑΚΤΙΚΟΥ ΥΠΑΛΛΗΛΟΥ</t>
  </si>
  <si>
    <t>ΜΑΡΙΝΟΥ ΕΛΕΝΗ</t>
  </si>
  <si>
    <t>ΖΑΦΕΙΡΙΟΣ</t>
  </si>
  <si>
    <t>ΑΖ763157</t>
  </si>
  <si>
    <t>ΑΠΟΡΡΙΠΤΕΤΑΙ ΛΟΓΩ ΕΚΠΡΟΘΕΣΜΗΣ ΥΠΟΒΟΛΗΣ ΑΙΤΗΣΗΣ</t>
  </si>
  <si>
    <t>ΓΚΟΓΚΟΥ ΕΥΘΥΜΙΑ</t>
  </si>
  <si>
    <t>Φ333140</t>
  </si>
  <si>
    <t>ΤΣΙΩΡΗΣ ΔΗΜΟΣΘΕΝΗΣ</t>
  </si>
  <si>
    <t>ΑΡΙΣΤΕΙΔΗΣ</t>
  </si>
  <si>
    <t>ΑΕ207574</t>
  </si>
  <si>
    <t>ΚΑΤΣΑΝΟΥΛΗ ΓΕΩΡΓΙΑ</t>
  </si>
  <si>
    <t>ΣΤΑΜΑΤΙΑ</t>
  </si>
  <si>
    <t>ΑΕ318832</t>
  </si>
  <si>
    <t>ΡΟΥΣΤΑΝΗ ΧΡΥΣΗ</t>
  </si>
  <si>
    <t>ΚΩΝΣΤΑΝΤΙΝΑ</t>
  </si>
  <si>
    <t>Ρ980302</t>
  </si>
  <si>
    <t>ΚΑΤΣΑΝΑ ΚΥΡΙΑΚΗ</t>
  </si>
  <si>
    <t>ΑΕ319482</t>
  </si>
  <si>
    <t>ΚΩΤΟΥΛΑ ΣΤΥΛΙΑΝΗ</t>
  </si>
  <si>
    <t>ΧΑΡΙΤΙΝΗ</t>
  </si>
  <si>
    <t>Ρ980190</t>
  </si>
  <si>
    <t xml:space="preserve">ΔΑΥΚΑ ΦΩΤΕΙΝΗ </t>
  </si>
  <si>
    <t>ΑΠΟΡΡΙΠΤΕΤΑΙ ΛΟΓΩ ΜΗ ΑΠΟΔΕΚΤΟΥ ΤΙΤΛΟΥ ΣΠΟΥΔΩΝ ΚΑΙ ΕΛΛΕΙΨΗΣ ΠΡΟΑΠΑΙΤΟΥΜΕΝΗΣ ΕΜΠΕΙΡΙΑΣ</t>
  </si>
  <si>
    <t>ΑΠΟΡΡΙΠΤΕΤΑΙ ΛΟΓΩ 1)ΜΗ ΣΥΜΒΑΤΟΥ ΜΕ ΤΗΝ ΠΡΟΚΗΡΥΞΗ ΤΙΤΛΟΥ ΣΠΟΥΔΩΝ 2) ΕΛΛΕΙΨΗ ΕΜΠΕΙΡΙΑΣ ΠΡΟΑΠΑΙΤΟΥΜΕΝΗΣ ΧΡΟΝΙΚΗΣ ΔΙΑΡΚΕΙΑΣ ΚΑΙ 3) ΕΛΛΕΙΨΗ ΥΠΕΥΘΥΝΗΣ ΔΗΛΩΣΗΣ ΓΙΑ ΚΑΤΟΧΗ Η ΜΗ ΘΕΣΗΣ ΤΑΚΤΙΚΟΥ ΥΠΑΛΛΗΛΟΥ</t>
  </si>
  <si>
    <t>ΜΙΧΟΥ ΣΤΑΜΑΤΙΑ</t>
  </si>
  <si>
    <t>ΜΙΧΟΥ ΒΑΣΙΛΙΚΗ</t>
  </si>
  <si>
    <t>ΑΠΠΟΡΡΙΠΤΕΤΑΙ ΛΟΓΩ 1)ΛΑΝΘΑΣΜΕΝΟΥ ΕΝΤΥΠΟΥ ΑΙΤΗΣΕΩΣ ΑΣΕΠ ΚΑΙ 2) ΕΛΛΕΙΨΗΣ ΠΡΟΑΠΑΙΤΟΥΜΕΝΗΣ ΧΡΟΝΙΚΗΣ ΔΙΑΡΚΕΙΑΣ ΕΜΠΕΙΡΙΑΣ</t>
  </si>
  <si>
    <t xml:space="preserve">ΑΠΟΡΡΙΠΤΕΤΑΙ ΛΟΓΩ 1)ΜΗ ΣΥΜΒΑΤΟΥ ΜΕ ΤΗΝ ΠΡΟΚΗΡΥΞΗ ΤΙΤΛΟΥ ΣΠΟΥΔΩΝ ΚΑΙ 2)ΕΛΛΕΙΨΗΣ ΕΜΠΕΙΡΙΑΣ ΠΡΟΑΠΑΙΤΟΥΜΕΝΗΣ ΧΡΟΝΙΚΗΣ ΔΙΑΡΚΕΙΑΣ </t>
  </si>
  <si>
    <t>C325173</t>
  </si>
  <si>
    <t>ΓΕΡΜΑΝΙΚΑ- ΜΕΤΡΙΑ</t>
  </si>
  <si>
    <t>ΑΓΓΛΙΚΑ- ΠΟΛΥ ΚΑΛΑ</t>
  </si>
  <si>
    <t xml:space="preserve">ΑΠΠΟΡΡΙΠΤΕΤΑΙ ΛΟΓΩ 1)ΛΑΝΘΑΣΜΕΝΟΥ ΕΝΤΥΠΟΥ ΑΙΤΗΣΕΩΣ ΑΣΕΠ ΚΑΙ 2) ΕΛΛΕΙΨΗΣ ΕΜΠΕΙΡΙΑΣ ΠΡΟΑΠΑΙΤΟΥΜΕΝΗΣ ΧΡΟΝΙΚΗΣ ΔΙΑΡΚΕΙΑΣ </t>
  </si>
  <si>
    <t xml:space="preserve">ΑΠΠΟΡΡΙΠΤΕΤΑΙ ΛΟΓΩ 1)ΛΑΝΘΑΣΜΕΝΟΥ ΕΝΤΥΠΟΥ ΑΙΤΗΣΕΩΣ ΑΣΕΠ ΚΑΙ 2) ΕΛΛΕΙΨΗ ΕΜΠΕΙΡΙΑΣ ΠΡΟΑΠΑΙΤΟΥΜΕΝΗΣ ΧΡΟΝΙΚΗΣ ΔΙΑΡΚΕΙΑΣ </t>
  </si>
  <si>
    <t>Η ΠΡΟΕΔΡΟΣ</t>
  </si>
  <si>
    <t xml:space="preserve">ΧΡΙΣΤΙΝΑ ΞΑΚΗ </t>
  </si>
  <si>
    <t xml:space="preserve">                 Η  ΕΠΙΤΡΟΠΗ </t>
  </si>
  <si>
    <t>Τρίκαλα           -9-2009</t>
  </si>
  <si>
    <t xml:space="preserve">                 ΤΑ ΜΕΛΗ </t>
  </si>
  <si>
    <t xml:space="preserve">Η ΕΠΙΤΡΟΠΗ </t>
  </si>
  <si>
    <t xml:space="preserve">                                               1)ΒΡΑΝΤΖΑ ΑΘΑΝΑΣΙΑ</t>
  </si>
  <si>
    <t xml:space="preserve">                                                    2)ΚΩΤΟΥΛΑΣ ΑΘΑΝΑΣΙΟΣ</t>
  </si>
  <si>
    <t>Τρίκαλα          4-9-2009</t>
  </si>
  <si>
    <t xml:space="preserve">ΤΑ ΜΕΛΗ </t>
  </si>
  <si>
    <t>ΧΡΙΣΤΙΝΑ ΞΑΚΗ</t>
  </si>
  <si>
    <t>1)ΑΘΑΝΑΣΙΑ ΒΡΑΝΤΖΑ</t>
  </si>
  <si>
    <t xml:space="preserve">                                               1)ΑΘΑΝΑΣΙΑ ΒΡΑΝΤΖΑ </t>
  </si>
  <si>
    <t xml:space="preserve">                                                    2)ΑΘΑΝΑΣΙΟΣ ΚΩΤΟΥΛΑΣ </t>
  </si>
  <si>
    <t>Τρίκαλα        4-9-2009</t>
  </si>
  <si>
    <t xml:space="preserve">Η ΠΡΟΕΔΡΟΣ </t>
  </si>
  <si>
    <t>ΤΑ ΜΕΛΗ</t>
  </si>
  <si>
    <t xml:space="preserve">             1)ΑΘΑΝΑΣΙΑ ΒΡΑΝΤΖΑ</t>
  </si>
  <si>
    <t>2)ΑΘΑΝΑΣΙΟΣ ΚΩΤΟΥΛΑΣ</t>
  </si>
  <si>
    <t xml:space="preserve">             2)ΑΘΑΝΑΣΙΟΣ ΚΩΤΟΥΛΑΣ</t>
  </si>
  <si>
    <t xml:space="preserve">              1)ΑΘΑΝΑΣΙΑ ΒΡΑΝΤΖΑ</t>
  </si>
  <si>
    <t xml:space="preserve">     1)ΑΘΑΝΑΣΙΑ ΒΡΑΝΤΖΑ</t>
  </si>
  <si>
    <t xml:space="preserve">      2)ΑΘΑΝΑΣΙΟΣ ΚΩΤΟΥΛΑΣ</t>
  </si>
  <si>
    <r>
      <t xml:space="preserve">                 </t>
    </r>
    <r>
      <rPr>
        <b/>
        <u val="single"/>
        <sz val="12"/>
        <rFont val="Arial Greek"/>
        <family val="0"/>
      </rPr>
      <t>ΤΑ ΜΕΛΗ</t>
    </r>
    <r>
      <rPr>
        <b/>
        <sz val="12"/>
        <rFont val="Arial Greek"/>
        <family val="0"/>
      </rPr>
      <t xml:space="preserve"> </t>
    </r>
  </si>
  <si>
    <t xml:space="preserve">                                                             2) ΑΘΑΝΑΣΙΟΣ  ΚΩΤΟΥΛΑΣ </t>
  </si>
  <si>
    <t>Τρίκαλα  15-11-2009</t>
  </si>
  <si>
    <t>Τρίκαλα          15-11-2009</t>
  </si>
  <si>
    <t>ΒΛΑΧΟΥ ΣΟΦΙΑ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</si>
</sst>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/m/yy"/>
    <numFmt numFmtId="166" formatCode="0.0"/>
    <numFmt numFmtId="167" formatCode="0.000"/>
  </numFmts>
  <fonts count="13">
    <font>
      <sz val="10"/>
      <name val="Arial Greek"/>
      <family val="0"/>
    </font>
    <font>
      <b/>
      <sz val="10"/>
      <name val="Arial Greek"/>
      <family val="2"/>
    </font>
    <font>
      <b/>
      <sz val="11"/>
      <name val="Arial Greek"/>
      <family val="2"/>
    </font>
    <font>
      <b/>
      <sz val="14"/>
      <name val="Arial Greek"/>
      <family val="2"/>
    </font>
    <font>
      <sz val="8"/>
      <name val="Arial Greek"/>
      <family val="0"/>
    </font>
    <font>
      <sz val="9"/>
      <name val="Arial Greek"/>
      <family val="0"/>
    </font>
    <font>
      <sz val="14"/>
      <name val="Arial Greek"/>
      <family val="0"/>
    </font>
    <font>
      <b/>
      <sz val="18"/>
      <name val="Arial Greek"/>
      <family val="0"/>
    </font>
    <font>
      <b/>
      <sz val="12"/>
      <name val="Arial Greek"/>
      <family val="0"/>
    </font>
    <font>
      <b/>
      <u val="single"/>
      <sz val="14"/>
      <name val="Arial Greek"/>
      <family val="0"/>
    </font>
    <font>
      <sz val="12"/>
      <name val="Arial Greek"/>
      <family val="0"/>
    </font>
    <font>
      <sz val="11"/>
      <name val="Arial Greek"/>
      <family val="0"/>
    </font>
    <font>
      <b/>
      <u val="single"/>
      <sz val="12"/>
      <name val="Arial Greek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2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6" fillId="3" borderId="0" xfId="0" applyFont="1" applyFill="1" applyAlignment="1">
      <alignment/>
    </xf>
    <xf numFmtId="0" fontId="7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4" fillId="5" borderId="0" xfId="0" applyFont="1" applyFill="1" applyAlignment="1">
      <alignment/>
    </xf>
    <xf numFmtId="164" fontId="0" fillId="2" borderId="3" xfId="0" applyNumberFormat="1" applyFill="1" applyBorder="1" applyAlignment="1" quotePrefix="1">
      <alignment horizontal="center" vertical="center" wrapText="1"/>
    </xf>
    <xf numFmtId="164" fontId="0" fillId="2" borderId="2" xfId="0" applyNumberFormat="1" applyFill="1" applyBorder="1" applyAlignment="1" quotePrefix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9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0" xfId="0" applyFont="1" applyFill="1" applyAlignment="1">
      <alignment/>
    </xf>
    <xf numFmtId="0" fontId="10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 quotePrefix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 quotePrefix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 quotePrefix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164" fontId="0" fillId="2" borderId="2" xfId="0" applyNumberFormat="1" applyFont="1" applyFill="1" applyBorder="1" applyAlignment="1" quotePrefix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workbookViewId="0" topLeftCell="A7">
      <selection activeCell="AV7" sqref="AV7"/>
    </sheetView>
  </sheetViews>
  <sheetFormatPr defaultColWidth="9.00390625" defaultRowHeight="12.75"/>
  <cols>
    <col min="1" max="1" width="5.375" style="0" customWidth="1"/>
    <col min="2" max="2" width="6.75390625" style="0" hidden="1" customWidth="1"/>
    <col min="3" max="3" width="26.875" style="0" customWidth="1"/>
    <col min="4" max="4" width="14.00390625" style="0" customWidth="1"/>
    <col min="5" max="5" width="14.375" style="0" customWidth="1"/>
    <col min="6" max="6" width="10.875" style="0" bestFit="1" customWidth="1"/>
    <col min="7" max="7" width="11.00390625" style="0" customWidth="1"/>
    <col min="8" max="8" width="10.625" style="0" customWidth="1"/>
    <col min="9" max="9" width="15.00390625" style="4" hidden="1" customWidth="1"/>
    <col min="10" max="10" width="9.875" style="0" customWidth="1"/>
    <col min="11" max="11" width="9.75390625" style="1" customWidth="1"/>
    <col min="12" max="12" width="18.25390625" style="3" hidden="1" customWidth="1"/>
    <col min="13" max="13" width="8.00390625" style="1" customWidth="1"/>
    <col min="14" max="14" width="12.75390625" style="1" hidden="1" customWidth="1"/>
    <col min="15" max="15" width="11.00390625" style="1" hidden="1" customWidth="1"/>
    <col min="16" max="16" width="11.125" style="1" customWidth="1"/>
    <col min="17" max="17" width="9.25390625" style="1" customWidth="1"/>
    <col min="18" max="18" width="11.25390625" style="1" customWidth="1"/>
    <col min="19" max="19" width="8.875" style="1" customWidth="1"/>
    <col min="20" max="20" width="11.375" style="1" customWidth="1"/>
    <col min="21" max="21" width="10.75390625" style="1" customWidth="1"/>
    <col min="22" max="22" width="9.125" style="1" customWidth="1"/>
    <col min="23" max="23" width="11.25390625" style="3" customWidth="1"/>
    <col min="24" max="24" width="8.875" style="1" customWidth="1"/>
    <col min="25" max="25" width="9.625" style="3" customWidth="1"/>
    <col min="26" max="26" width="9.375" style="1" customWidth="1"/>
    <col min="27" max="27" width="9.125" style="3" hidden="1" customWidth="1"/>
    <col min="28" max="28" width="0.6171875" style="3" hidden="1" customWidth="1"/>
    <col min="29" max="29" width="0.12890625" style="3" customWidth="1"/>
    <col min="30" max="30" width="0.74609375" style="1" hidden="1" customWidth="1"/>
    <col min="31" max="31" width="14.375" style="6" hidden="1" customWidth="1"/>
    <col min="32" max="32" width="17.875" style="5" hidden="1" customWidth="1"/>
    <col min="33" max="38" width="9.125" style="5" hidden="1" customWidth="1"/>
    <col min="39" max="39" width="11.125" style="0" hidden="1" customWidth="1"/>
    <col min="40" max="45" width="11.125" style="5" hidden="1" customWidth="1"/>
    <col min="46" max="46" width="9.125" style="1" hidden="1" customWidth="1"/>
    <col min="47" max="47" width="31.25390625" style="19" hidden="1" customWidth="1"/>
    <col min="48" max="48" width="12.625" style="4" customWidth="1"/>
  </cols>
  <sheetData>
    <row r="1" spans="1:31" ht="18">
      <c r="A1" s="28" t="s">
        <v>165</v>
      </c>
      <c r="AE1" s="22"/>
    </row>
    <row r="2" spans="1:31" ht="18">
      <c r="A2" s="28" t="s">
        <v>166</v>
      </c>
      <c r="AE2" s="22"/>
    </row>
    <row r="3" spans="1:31" ht="18">
      <c r="A3" s="28" t="s">
        <v>113</v>
      </c>
      <c r="AE3" s="22"/>
    </row>
    <row r="4" spans="1:48" ht="23.25">
      <c r="A4" s="41" t="s">
        <v>167</v>
      </c>
      <c r="B4" s="42"/>
      <c r="C4" s="42"/>
      <c r="D4" s="42"/>
      <c r="E4" s="42"/>
      <c r="F4" s="42"/>
      <c r="G4" s="42"/>
      <c r="H4" s="42"/>
      <c r="I4" s="43"/>
      <c r="J4" s="42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5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4"/>
      <c r="AU4" s="46"/>
      <c r="AV4" s="43"/>
    </row>
    <row r="5" spans="1:31" ht="23.25">
      <c r="A5" s="27"/>
      <c r="AE5" s="22"/>
    </row>
    <row r="6" spans="1:48" ht="86.25" customHeight="1">
      <c r="A6" s="8" t="s">
        <v>0</v>
      </c>
      <c r="B6" s="8" t="s">
        <v>36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33</v>
      </c>
      <c r="H6" s="8" t="s">
        <v>34</v>
      </c>
      <c r="I6" s="29" t="s">
        <v>24</v>
      </c>
      <c r="J6" s="8" t="s">
        <v>5</v>
      </c>
      <c r="K6" s="26" t="s">
        <v>30</v>
      </c>
      <c r="L6" s="26" t="s">
        <v>29</v>
      </c>
      <c r="M6" s="26" t="s">
        <v>28</v>
      </c>
      <c r="N6" s="26" t="s">
        <v>27</v>
      </c>
      <c r="O6" s="26" t="s">
        <v>26</v>
      </c>
      <c r="P6" s="26" t="s">
        <v>25</v>
      </c>
      <c r="Q6" s="26" t="s">
        <v>114</v>
      </c>
      <c r="R6" s="26" t="s">
        <v>111</v>
      </c>
      <c r="S6" s="26" t="s">
        <v>31</v>
      </c>
      <c r="T6" s="26" t="s">
        <v>112</v>
      </c>
      <c r="U6" s="26" t="s">
        <v>32</v>
      </c>
      <c r="V6" s="26" t="s">
        <v>23</v>
      </c>
      <c r="W6" s="26" t="s">
        <v>115</v>
      </c>
      <c r="X6" s="26" t="s">
        <v>22</v>
      </c>
      <c r="Y6" s="26" t="s">
        <v>116</v>
      </c>
      <c r="Z6" s="26" t="s">
        <v>35</v>
      </c>
      <c r="AA6" s="26" t="s">
        <v>117</v>
      </c>
      <c r="AB6" s="26" t="s">
        <v>80</v>
      </c>
      <c r="AC6" s="26" t="s">
        <v>118</v>
      </c>
      <c r="AD6" s="26"/>
      <c r="AE6" s="26" t="s">
        <v>15</v>
      </c>
      <c r="AF6" s="26" t="s">
        <v>14</v>
      </c>
      <c r="AG6" s="26" t="s">
        <v>6</v>
      </c>
      <c r="AH6" s="26" t="s">
        <v>7</v>
      </c>
      <c r="AI6" s="26" t="s">
        <v>8</v>
      </c>
      <c r="AJ6" s="26" t="s">
        <v>9</v>
      </c>
      <c r="AK6" s="26" t="s">
        <v>10</v>
      </c>
      <c r="AL6" s="26" t="s">
        <v>13</v>
      </c>
      <c r="AM6" s="26" t="s">
        <v>11</v>
      </c>
      <c r="AN6" s="26" t="s">
        <v>16</v>
      </c>
      <c r="AO6" s="26" t="s">
        <v>17</v>
      </c>
      <c r="AP6" s="26" t="s">
        <v>18</v>
      </c>
      <c r="AQ6" s="26" t="s">
        <v>19</v>
      </c>
      <c r="AR6" s="26" t="s">
        <v>20</v>
      </c>
      <c r="AS6" s="26" t="s">
        <v>21</v>
      </c>
      <c r="AT6" s="26" t="s">
        <v>12</v>
      </c>
      <c r="AU6" s="26" t="s">
        <v>39</v>
      </c>
      <c r="AV6" s="26" t="s">
        <v>24</v>
      </c>
    </row>
    <row r="7" spans="1:48" s="2" customFormat="1" ht="38.25" customHeight="1">
      <c r="A7" s="7">
        <v>1</v>
      </c>
      <c r="B7" s="24">
        <v>80</v>
      </c>
      <c r="C7" s="24" t="s">
        <v>127</v>
      </c>
      <c r="D7" s="24" t="s">
        <v>48</v>
      </c>
      <c r="E7" s="24" t="s">
        <v>52</v>
      </c>
      <c r="F7" s="24" t="s">
        <v>303</v>
      </c>
      <c r="G7" s="47" t="s">
        <v>128</v>
      </c>
      <c r="H7" s="24">
        <v>2002</v>
      </c>
      <c r="I7" s="31">
        <f aca="true" t="shared" si="0" ref="I7:I21">K7+L7+M7+N7+O7+P7+Q7+S7+U7+V7+X7+Z7+AD7+AB7</f>
        <v>1451.5</v>
      </c>
      <c r="J7" s="30">
        <v>7</v>
      </c>
      <c r="K7" s="35">
        <f aca="true" t="shared" si="1" ref="K7:K21">J7*100</f>
        <v>700</v>
      </c>
      <c r="L7" s="35"/>
      <c r="M7" s="35"/>
      <c r="N7" s="35"/>
      <c r="O7" s="35"/>
      <c r="P7" s="35">
        <v>150</v>
      </c>
      <c r="Q7" s="35"/>
      <c r="R7" s="34">
        <v>54</v>
      </c>
      <c r="S7" s="35">
        <f aca="true" t="shared" si="2" ref="S7:S21">AM7</f>
        <v>390</v>
      </c>
      <c r="T7" s="34">
        <v>27</v>
      </c>
      <c r="U7" s="35">
        <f>AT7</f>
        <v>91.5</v>
      </c>
      <c r="V7" s="35">
        <v>70</v>
      </c>
      <c r="W7" s="34" t="s">
        <v>121</v>
      </c>
      <c r="X7" s="35">
        <v>50</v>
      </c>
      <c r="Y7" s="34" t="s">
        <v>164</v>
      </c>
      <c r="Z7" s="35"/>
      <c r="AA7" s="34"/>
      <c r="AB7" s="35"/>
      <c r="AC7" s="34"/>
      <c r="AD7" s="35"/>
      <c r="AE7" s="15">
        <f aca="true" t="shared" si="3" ref="AE7:AE21">R7</f>
        <v>54</v>
      </c>
      <c r="AF7" s="16">
        <f aca="true" t="shared" si="4" ref="AF7:AF21">T7</f>
        <v>27</v>
      </c>
      <c r="AG7" s="16">
        <f aca="true" t="shared" si="5" ref="AG7:AG21">IF(AE7&lt;=12,AE7*5,0)</f>
        <v>0</v>
      </c>
      <c r="AH7" s="16">
        <f aca="true" t="shared" si="6" ref="AH7:AH21">IF(AND(AE7&gt;12,AE7&lt;=24),60+(AE7-12)*8,0)</f>
        <v>0</v>
      </c>
      <c r="AI7" s="16">
        <f aca="true" t="shared" si="7" ref="AI7:AI21">IF(AND(AE7&gt;24,AE7&lt;=36),156+(AE7-24)*9,0)</f>
        <v>0</v>
      </c>
      <c r="AJ7" s="16">
        <f aca="true" t="shared" si="8" ref="AJ7:AJ21">IF(AND(AE7&gt;36,AE7&lt;=48),264+(AE7-36)*8,0)</f>
        <v>0</v>
      </c>
      <c r="AK7" s="16">
        <f aca="true" t="shared" si="9" ref="AK7:AK21">IF(AND(AE7&gt;48,AE7&lt;=60),360+(AE7-48)*5,0)</f>
        <v>390</v>
      </c>
      <c r="AL7" s="16">
        <f aca="true" t="shared" si="10" ref="AL7:AL21">IF(AE7&gt;60,420,0)</f>
        <v>0</v>
      </c>
      <c r="AM7" s="17">
        <f aca="true" t="shared" si="11" ref="AM7:AM21">SUM(AG7:AL7)</f>
        <v>390</v>
      </c>
      <c r="AN7" s="16">
        <f aca="true" t="shared" si="12" ref="AN7:AN21">IF(AF7&lt;=12,AF7*2.5,0)</f>
        <v>0</v>
      </c>
      <c r="AO7" s="16">
        <f aca="true" t="shared" si="13" ref="AO7:AO21">IF(AND(AF7&gt;12,AF7&lt;=24),30+(AF7-12)*4,0)</f>
        <v>0</v>
      </c>
      <c r="AP7" s="16">
        <f aca="true" t="shared" si="14" ref="AP7:AP21">IF(AND(AF7&gt;24,AF7&lt;=36),78+(AF7-24)*4.5,0)</f>
        <v>91.5</v>
      </c>
      <c r="AQ7" s="16">
        <f aca="true" t="shared" si="15" ref="AQ7:AQ21">IF(AND(AF7&gt;36,AF7&lt;=48),132+(AF7-36)*4,0)</f>
        <v>0</v>
      </c>
      <c r="AR7" s="16">
        <f aca="true" t="shared" si="16" ref="AR7:AR21">IF(AND(AF7&gt;48,AF7&lt;=60),180+(AF7-48)*2.5,0)</f>
        <v>0</v>
      </c>
      <c r="AS7" s="16">
        <f aca="true" t="shared" si="17" ref="AS7:AS21">IF(AF7&gt;60,210,0)</f>
        <v>0</v>
      </c>
      <c r="AT7" s="18">
        <f aca="true" t="shared" si="18" ref="AT7:AT21">SUM(AN7:AS7)</f>
        <v>91.5</v>
      </c>
      <c r="AU7" s="23"/>
      <c r="AV7" s="31">
        <f aca="true" t="shared" si="19" ref="AV7:AV24">I7</f>
        <v>1451.5</v>
      </c>
    </row>
    <row r="8" spans="1:48" s="10" customFormat="1" ht="39.75" customHeight="1">
      <c r="A8" s="7">
        <v>2</v>
      </c>
      <c r="B8" s="12">
        <v>62</v>
      </c>
      <c r="C8" s="12" t="s">
        <v>137</v>
      </c>
      <c r="D8" s="12" t="s">
        <v>138</v>
      </c>
      <c r="E8" s="12" t="s">
        <v>61</v>
      </c>
      <c r="F8" s="12" t="s">
        <v>139</v>
      </c>
      <c r="G8" s="48" t="s">
        <v>140</v>
      </c>
      <c r="H8" s="12">
        <v>2001</v>
      </c>
      <c r="I8" s="14">
        <f t="shared" si="0"/>
        <v>1447</v>
      </c>
      <c r="J8" s="32">
        <v>6.67</v>
      </c>
      <c r="K8" s="36">
        <f t="shared" si="1"/>
        <v>667</v>
      </c>
      <c r="L8" s="36"/>
      <c r="M8" s="36"/>
      <c r="N8" s="36"/>
      <c r="O8" s="36"/>
      <c r="P8" s="36"/>
      <c r="Q8" s="36">
        <v>50</v>
      </c>
      <c r="R8" s="26">
        <v>61</v>
      </c>
      <c r="S8" s="36">
        <f t="shared" si="2"/>
        <v>420</v>
      </c>
      <c r="T8" s="26">
        <v>61</v>
      </c>
      <c r="U8" s="36">
        <f>AT8</f>
        <v>210</v>
      </c>
      <c r="V8" s="36">
        <v>70</v>
      </c>
      <c r="W8" s="26" t="s">
        <v>121</v>
      </c>
      <c r="X8" s="36">
        <v>30</v>
      </c>
      <c r="Y8" s="26" t="s">
        <v>161</v>
      </c>
      <c r="Z8" s="36"/>
      <c r="AA8" s="26"/>
      <c r="AB8" s="36"/>
      <c r="AC8" s="26"/>
      <c r="AD8" s="36"/>
      <c r="AE8" s="15">
        <f t="shared" si="3"/>
        <v>61</v>
      </c>
      <c r="AF8" s="16">
        <f t="shared" si="4"/>
        <v>61</v>
      </c>
      <c r="AG8" s="16">
        <f t="shared" si="5"/>
        <v>0</v>
      </c>
      <c r="AH8" s="16">
        <f t="shared" si="6"/>
        <v>0</v>
      </c>
      <c r="AI8" s="16">
        <f t="shared" si="7"/>
        <v>0</v>
      </c>
      <c r="AJ8" s="16">
        <f t="shared" si="8"/>
        <v>0</v>
      </c>
      <c r="AK8" s="16">
        <f t="shared" si="9"/>
        <v>0</v>
      </c>
      <c r="AL8" s="16">
        <f t="shared" si="10"/>
        <v>420</v>
      </c>
      <c r="AM8" s="17">
        <f t="shared" si="11"/>
        <v>420</v>
      </c>
      <c r="AN8" s="16">
        <f t="shared" si="12"/>
        <v>0</v>
      </c>
      <c r="AO8" s="16">
        <f t="shared" si="13"/>
        <v>0</v>
      </c>
      <c r="AP8" s="16">
        <f t="shared" si="14"/>
        <v>0</v>
      </c>
      <c r="AQ8" s="16">
        <f t="shared" si="15"/>
        <v>0</v>
      </c>
      <c r="AR8" s="16">
        <f t="shared" si="16"/>
        <v>0</v>
      </c>
      <c r="AS8" s="16">
        <f t="shared" si="17"/>
        <v>210</v>
      </c>
      <c r="AT8" s="18">
        <f t="shared" si="18"/>
        <v>210</v>
      </c>
      <c r="AU8" s="20"/>
      <c r="AV8" s="14">
        <f t="shared" si="19"/>
        <v>1447</v>
      </c>
    </row>
    <row r="9" spans="1:48" s="10" customFormat="1" ht="38.25" customHeight="1">
      <c r="A9" s="7">
        <v>3</v>
      </c>
      <c r="B9" s="12">
        <v>21</v>
      </c>
      <c r="C9" s="12" t="s">
        <v>119</v>
      </c>
      <c r="D9" s="12" t="s">
        <v>56</v>
      </c>
      <c r="E9" s="12" t="s">
        <v>59</v>
      </c>
      <c r="F9" s="12" t="s">
        <v>120</v>
      </c>
      <c r="G9" s="48" t="s">
        <v>124</v>
      </c>
      <c r="H9" s="12">
        <v>1995</v>
      </c>
      <c r="I9" s="14">
        <f t="shared" si="0"/>
        <v>1360</v>
      </c>
      <c r="J9" s="32">
        <v>6.1</v>
      </c>
      <c r="K9" s="36">
        <f t="shared" si="1"/>
        <v>610</v>
      </c>
      <c r="L9" s="36"/>
      <c r="M9" s="36"/>
      <c r="N9" s="36"/>
      <c r="O9" s="36"/>
      <c r="P9" s="36"/>
      <c r="Q9" s="36">
        <v>50</v>
      </c>
      <c r="R9" s="26">
        <v>122</v>
      </c>
      <c r="S9" s="36">
        <f t="shared" si="2"/>
        <v>420</v>
      </c>
      <c r="T9" s="26">
        <v>122</v>
      </c>
      <c r="U9" s="36">
        <f>AT9</f>
        <v>210</v>
      </c>
      <c r="V9" s="36">
        <v>70</v>
      </c>
      <c r="W9" s="26" t="s">
        <v>121</v>
      </c>
      <c r="X9" s="36"/>
      <c r="Y9" s="26"/>
      <c r="Z9" s="36"/>
      <c r="AA9" s="26"/>
      <c r="AB9" s="36"/>
      <c r="AC9" s="26"/>
      <c r="AD9" s="36"/>
      <c r="AE9" s="12">
        <f t="shared" si="3"/>
        <v>122</v>
      </c>
      <c r="AF9" s="12">
        <f t="shared" si="4"/>
        <v>122</v>
      </c>
      <c r="AG9" s="12">
        <f t="shared" si="5"/>
        <v>0</v>
      </c>
      <c r="AH9" s="12">
        <f t="shared" si="6"/>
        <v>0</v>
      </c>
      <c r="AI9" s="12">
        <f t="shared" si="7"/>
        <v>0</v>
      </c>
      <c r="AJ9" s="12">
        <f t="shared" si="8"/>
        <v>0</v>
      </c>
      <c r="AK9" s="12">
        <f t="shared" si="9"/>
        <v>0</v>
      </c>
      <c r="AL9" s="12">
        <f t="shared" si="10"/>
        <v>420</v>
      </c>
      <c r="AM9" s="8">
        <f t="shared" si="11"/>
        <v>420</v>
      </c>
      <c r="AN9" s="12">
        <f t="shared" si="12"/>
        <v>0</v>
      </c>
      <c r="AO9" s="12">
        <f t="shared" si="13"/>
        <v>0</v>
      </c>
      <c r="AP9" s="12">
        <f t="shared" si="14"/>
        <v>0</v>
      </c>
      <c r="AQ9" s="12">
        <f t="shared" si="15"/>
        <v>0</v>
      </c>
      <c r="AR9" s="12">
        <f t="shared" si="16"/>
        <v>0</v>
      </c>
      <c r="AS9" s="12">
        <f t="shared" si="17"/>
        <v>210</v>
      </c>
      <c r="AT9" s="9">
        <f t="shared" si="18"/>
        <v>210</v>
      </c>
      <c r="AU9" s="20"/>
      <c r="AV9" s="14">
        <f t="shared" si="19"/>
        <v>1360</v>
      </c>
    </row>
    <row r="10" spans="1:48" s="10" customFormat="1" ht="30" customHeight="1">
      <c r="A10" s="7">
        <v>4</v>
      </c>
      <c r="B10" s="12">
        <v>33</v>
      </c>
      <c r="C10" s="12" t="s">
        <v>131</v>
      </c>
      <c r="D10" s="12" t="s">
        <v>53</v>
      </c>
      <c r="E10" s="12" t="s">
        <v>132</v>
      </c>
      <c r="F10" s="12" t="s">
        <v>133</v>
      </c>
      <c r="G10" s="48" t="s">
        <v>134</v>
      </c>
      <c r="H10" s="12">
        <v>2003</v>
      </c>
      <c r="I10" s="14">
        <f t="shared" si="0"/>
        <v>1343</v>
      </c>
      <c r="J10" s="32">
        <v>6.98</v>
      </c>
      <c r="K10" s="36">
        <f t="shared" si="1"/>
        <v>698</v>
      </c>
      <c r="L10" s="36"/>
      <c r="M10" s="36"/>
      <c r="N10" s="36"/>
      <c r="O10" s="36"/>
      <c r="P10" s="36"/>
      <c r="Q10" s="36"/>
      <c r="R10" s="26">
        <v>60</v>
      </c>
      <c r="S10" s="36">
        <f t="shared" si="2"/>
        <v>420</v>
      </c>
      <c r="T10" s="26">
        <v>54</v>
      </c>
      <c r="U10" s="36">
        <f>AT10</f>
        <v>195</v>
      </c>
      <c r="V10" s="36">
        <v>30</v>
      </c>
      <c r="W10" s="34" t="s">
        <v>162</v>
      </c>
      <c r="X10" s="36"/>
      <c r="Y10" s="26"/>
      <c r="Z10" s="36"/>
      <c r="AA10" s="26"/>
      <c r="AB10" s="36"/>
      <c r="AC10" s="26"/>
      <c r="AD10" s="36"/>
      <c r="AE10" s="15">
        <f t="shared" si="3"/>
        <v>60</v>
      </c>
      <c r="AF10" s="16">
        <f t="shared" si="4"/>
        <v>54</v>
      </c>
      <c r="AG10" s="16">
        <f t="shared" si="5"/>
        <v>0</v>
      </c>
      <c r="AH10" s="16">
        <f t="shared" si="6"/>
        <v>0</v>
      </c>
      <c r="AI10" s="16">
        <f t="shared" si="7"/>
        <v>0</v>
      </c>
      <c r="AJ10" s="16">
        <f t="shared" si="8"/>
        <v>0</v>
      </c>
      <c r="AK10" s="16">
        <f t="shared" si="9"/>
        <v>420</v>
      </c>
      <c r="AL10" s="16">
        <f t="shared" si="10"/>
        <v>0</v>
      </c>
      <c r="AM10" s="17">
        <f t="shared" si="11"/>
        <v>420</v>
      </c>
      <c r="AN10" s="16">
        <f t="shared" si="12"/>
        <v>0</v>
      </c>
      <c r="AO10" s="16">
        <f t="shared" si="13"/>
        <v>0</v>
      </c>
      <c r="AP10" s="16">
        <f t="shared" si="14"/>
        <v>0</v>
      </c>
      <c r="AQ10" s="16">
        <f t="shared" si="15"/>
        <v>0</v>
      </c>
      <c r="AR10" s="16">
        <f t="shared" si="16"/>
        <v>195</v>
      </c>
      <c r="AS10" s="16">
        <f t="shared" si="17"/>
        <v>0</v>
      </c>
      <c r="AT10" s="18">
        <f t="shared" si="18"/>
        <v>195</v>
      </c>
      <c r="AU10" s="20"/>
      <c r="AV10" s="14">
        <f t="shared" si="19"/>
        <v>1343</v>
      </c>
    </row>
    <row r="11" spans="1:48" s="10" customFormat="1" ht="30" customHeight="1">
      <c r="A11" s="7">
        <v>5</v>
      </c>
      <c r="B11" s="12">
        <v>32</v>
      </c>
      <c r="C11" s="12" t="s">
        <v>152</v>
      </c>
      <c r="D11" s="12" t="s">
        <v>53</v>
      </c>
      <c r="E11" s="12" t="s">
        <v>47</v>
      </c>
      <c r="F11" s="12" t="s">
        <v>153</v>
      </c>
      <c r="G11" s="48" t="s">
        <v>154</v>
      </c>
      <c r="H11" s="12">
        <v>2003</v>
      </c>
      <c r="I11" s="14">
        <f t="shared" si="0"/>
        <v>1333</v>
      </c>
      <c r="J11" s="32">
        <v>6.88</v>
      </c>
      <c r="K11" s="36">
        <f t="shared" si="1"/>
        <v>688</v>
      </c>
      <c r="L11" s="36"/>
      <c r="M11" s="36"/>
      <c r="N11" s="36"/>
      <c r="O11" s="36"/>
      <c r="P11" s="36">
        <v>150</v>
      </c>
      <c r="Q11" s="36"/>
      <c r="R11" s="26">
        <v>51</v>
      </c>
      <c r="S11" s="36">
        <f t="shared" si="2"/>
        <v>375</v>
      </c>
      <c r="T11" s="26"/>
      <c r="U11" s="36"/>
      <c r="V11" s="36">
        <v>70</v>
      </c>
      <c r="W11" s="26" t="s">
        <v>121</v>
      </c>
      <c r="X11" s="36">
        <v>50</v>
      </c>
      <c r="Y11" s="26" t="s">
        <v>164</v>
      </c>
      <c r="Z11" s="36"/>
      <c r="AA11" s="26"/>
      <c r="AB11" s="36"/>
      <c r="AC11" s="26"/>
      <c r="AD11" s="36"/>
      <c r="AE11" s="15">
        <f t="shared" si="3"/>
        <v>51</v>
      </c>
      <c r="AF11" s="16">
        <f t="shared" si="4"/>
        <v>0</v>
      </c>
      <c r="AG11" s="16">
        <f t="shared" si="5"/>
        <v>0</v>
      </c>
      <c r="AH11" s="16">
        <f t="shared" si="6"/>
        <v>0</v>
      </c>
      <c r="AI11" s="16">
        <f t="shared" si="7"/>
        <v>0</v>
      </c>
      <c r="AJ11" s="16">
        <f t="shared" si="8"/>
        <v>0</v>
      </c>
      <c r="AK11" s="16">
        <f t="shared" si="9"/>
        <v>375</v>
      </c>
      <c r="AL11" s="16">
        <f t="shared" si="10"/>
        <v>0</v>
      </c>
      <c r="AM11" s="17">
        <f t="shared" si="11"/>
        <v>375</v>
      </c>
      <c r="AN11" s="16">
        <f t="shared" si="12"/>
        <v>0</v>
      </c>
      <c r="AO11" s="16">
        <f t="shared" si="13"/>
        <v>0</v>
      </c>
      <c r="AP11" s="16">
        <f t="shared" si="14"/>
        <v>0</v>
      </c>
      <c r="AQ11" s="16">
        <f t="shared" si="15"/>
        <v>0</v>
      </c>
      <c r="AR11" s="16">
        <f t="shared" si="16"/>
        <v>0</v>
      </c>
      <c r="AS11" s="16">
        <f t="shared" si="17"/>
        <v>0</v>
      </c>
      <c r="AT11" s="18">
        <f t="shared" si="18"/>
        <v>0</v>
      </c>
      <c r="AU11" s="20" t="s">
        <v>95</v>
      </c>
      <c r="AV11" s="14">
        <f t="shared" si="19"/>
        <v>1333</v>
      </c>
    </row>
    <row r="12" spans="1:48" s="10" customFormat="1" ht="45.75" customHeight="1">
      <c r="A12" s="7">
        <v>6</v>
      </c>
      <c r="B12" s="12">
        <v>41</v>
      </c>
      <c r="C12" s="12" t="s">
        <v>129</v>
      </c>
      <c r="D12" s="12" t="s">
        <v>56</v>
      </c>
      <c r="E12" s="12" t="s">
        <v>43</v>
      </c>
      <c r="F12" s="12" t="s">
        <v>130</v>
      </c>
      <c r="G12" s="48" t="s">
        <v>128</v>
      </c>
      <c r="H12" s="12">
        <v>2002</v>
      </c>
      <c r="I12" s="14">
        <f t="shared" si="0"/>
        <v>1279</v>
      </c>
      <c r="J12" s="32">
        <v>7.49</v>
      </c>
      <c r="K12" s="36">
        <f t="shared" si="1"/>
        <v>749</v>
      </c>
      <c r="L12" s="36"/>
      <c r="M12" s="36"/>
      <c r="N12" s="36"/>
      <c r="O12" s="36"/>
      <c r="P12" s="36"/>
      <c r="Q12" s="36"/>
      <c r="R12" s="26">
        <v>44</v>
      </c>
      <c r="S12" s="36">
        <f t="shared" si="2"/>
        <v>328</v>
      </c>
      <c r="T12" s="26">
        <v>36</v>
      </c>
      <c r="U12" s="36">
        <f>AT12</f>
        <v>132</v>
      </c>
      <c r="V12" s="36">
        <v>70</v>
      </c>
      <c r="W12" s="34" t="s">
        <v>121</v>
      </c>
      <c r="X12" s="36"/>
      <c r="Y12" s="26"/>
      <c r="Z12" s="36"/>
      <c r="AA12" s="26"/>
      <c r="AB12" s="36"/>
      <c r="AC12" s="26"/>
      <c r="AD12" s="36"/>
      <c r="AE12" s="15">
        <f t="shared" si="3"/>
        <v>44</v>
      </c>
      <c r="AF12" s="16">
        <f t="shared" si="4"/>
        <v>36</v>
      </c>
      <c r="AG12" s="16">
        <f t="shared" si="5"/>
        <v>0</v>
      </c>
      <c r="AH12" s="16">
        <f t="shared" si="6"/>
        <v>0</v>
      </c>
      <c r="AI12" s="16">
        <f t="shared" si="7"/>
        <v>0</v>
      </c>
      <c r="AJ12" s="16">
        <f t="shared" si="8"/>
        <v>328</v>
      </c>
      <c r="AK12" s="16">
        <f t="shared" si="9"/>
        <v>0</v>
      </c>
      <c r="AL12" s="16">
        <f t="shared" si="10"/>
        <v>0</v>
      </c>
      <c r="AM12" s="17">
        <f t="shared" si="11"/>
        <v>328</v>
      </c>
      <c r="AN12" s="16">
        <f t="shared" si="12"/>
        <v>0</v>
      </c>
      <c r="AO12" s="16">
        <f t="shared" si="13"/>
        <v>0</v>
      </c>
      <c r="AP12" s="16">
        <f t="shared" si="14"/>
        <v>132</v>
      </c>
      <c r="AQ12" s="16">
        <f t="shared" si="15"/>
        <v>0</v>
      </c>
      <c r="AR12" s="16">
        <f t="shared" si="16"/>
        <v>0</v>
      </c>
      <c r="AS12" s="16">
        <f t="shared" si="17"/>
        <v>0</v>
      </c>
      <c r="AT12" s="18">
        <f t="shared" si="18"/>
        <v>132</v>
      </c>
      <c r="AU12" s="20"/>
      <c r="AV12" s="14">
        <f t="shared" si="19"/>
        <v>1279</v>
      </c>
    </row>
    <row r="13" spans="1:48" s="10" customFormat="1" ht="38.25" customHeight="1">
      <c r="A13" s="7">
        <v>7</v>
      </c>
      <c r="B13" s="12">
        <v>56</v>
      </c>
      <c r="C13" s="12" t="s">
        <v>141</v>
      </c>
      <c r="D13" s="12" t="s">
        <v>101</v>
      </c>
      <c r="E13" s="12" t="s">
        <v>142</v>
      </c>
      <c r="F13" s="12" t="s">
        <v>143</v>
      </c>
      <c r="G13" s="48" t="s">
        <v>144</v>
      </c>
      <c r="H13" s="12">
        <v>1995</v>
      </c>
      <c r="I13" s="14">
        <f t="shared" si="0"/>
        <v>1278</v>
      </c>
      <c r="J13" s="32">
        <v>6.18</v>
      </c>
      <c r="K13" s="36">
        <f t="shared" si="1"/>
        <v>618</v>
      </c>
      <c r="L13" s="36"/>
      <c r="M13" s="36"/>
      <c r="N13" s="36"/>
      <c r="O13" s="36"/>
      <c r="P13" s="36"/>
      <c r="Q13" s="36"/>
      <c r="R13" s="26">
        <v>113</v>
      </c>
      <c r="S13" s="36">
        <f t="shared" si="2"/>
        <v>420</v>
      </c>
      <c r="T13" s="26">
        <v>113</v>
      </c>
      <c r="U13" s="36">
        <f>AT13</f>
        <v>210</v>
      </c>
      <c r="V13" s="36">
        <v>30</v>
      </c>
      <c r="W13" s="34" t="s">
        <v>162</v>
      </c>
      <c r="X13" s="36"/>
      <c r="Y13" s="26"/>
      <c r="Z13" s="36"/>
      <c r="AA13" s="26"/>
      <c r="AB13" s="36"/>
      <c r="AC13" s="26"/>
      <c r="AD13" s="36"/>
      <c r="AE13" s="15">
        <f t="shared" si="3"/>
        <v>113</v>
      </c>
      <c r="AF13" s="16">
        <f t="shared" si="4"/>
        <v>113</v>
      </c>
      <c r="AG13" s="16">
        <f t="shared" si="5"/>
        <v>0</v>
      </c>
      <c r="AH13" s="16">
        <f t="shared" si="6"/>
        <v>0</v>
      </c>
      <c r="AI13" s="16">
        <f t="shared" si="7"/>
        <v>0</v>
      </c>
      <c r="AJ13" s="16">
        <f t="shared" si="8"/>
        <v>0</v>
      </c>
      <c r="AK13" s="16">
        <f t="shared" si="9"/>
        <v>0</v>
      </c>
      <c r="AL13" s="16">
        <f t="shared" si="10"/>
        <v>420</v>
      </c>
      <c r="AM13" s="17">
        <f t="shared" si="11"/>
        <v>420</v>
      </c>
      <c r="AN13" s="16">
        <f t="shared" si="12"/>
        <v>0</v>
      </c>
      <c r="AO13" s="16">
        <f t="shared" si="13"/>
        <v>0</v>
      </c>
      <c r="AP13" s="16">
        <f t="shared" si="14"/>
        <v>0</v>
      </c>
      <c r="AQ13" s="16">
        <f t="shared" si="15"/>
        <v>0</v>
      </c>
      <c r="AR13" s="16">
        <f t="shared" si="16"/>
        <v>0</v>
      </c>
      <c r="AS13" s="16">
        <f t="shared" si="17"/>
        <v>210</v>
      </c>
      <c r="AT13" s="18">
        <f t="shared" si="18"/>
        <v>210</v>
      </c>
      <c r="AU13" s="20"/>
      <c r="AV13" s="14">
        <f t="shared" si="19"/>
        <v>1278</v>
      </c>
    </row>
    <row r="14" spans="1:48" s="10" customFormat="1" ht="30" customHeight="1">
      <c r="A14" s="7">
        <v>8</v>
      </c>
      <c r="B14" s="12">
        <v>88</v>
      </c>
      <c r="C14" s="12" t="s">
        <v>135</v>
      </c>
      <c r="D14" s="12" t="s">
        <v>54</v>
      </c>
      <c r="E14" s="12" t="s">
        <v>45</v>
      </c>
      <c r="F14" s="12" t="s">
        <v>136</v>
      </c>
      <c r="G14" s="48" t="s">
        <v>128</v>
      </c>
      <c r="H14" s="12">
        <v>2000</v>
      </c>
      <c r="I14" s="14">
        <f t="shared" si="0"/>
        <v>1272</v>
      </c>
      <c r="J14" s="32">
        <v>6.86</v>
      </c>
      <c r="K14" s="36">
        <f t="shared" si="1"/>
        <v>686</v>
      </c>
      <c r="L14" s="36"/>
      <c r="M14" s="36"/>
      <c r="N14" s="36"/>
      <c r="O14" s="36"/>
      <c r="P14" s="36">
        <v>150</v>
      </c>
      <c r="Q14" s="36"/>
      <c r="R14" s="26">
        <v>45</v>
      </c>
      <c r="S14" s="36">
        <f t="shared" si="2"/>
        <v>336</v>
      </c>
      <c r="T14" s="26"/>
      <c r="U14" s="36"/>
      <c r="V14" s="36">
        <v>70</v>
      </c>
      <c r="W14" s="26" t="s">
        <v>121</v>
      </c>
      <c r="X14" s="36">
        <v>30</v>
      </c>
      <c r="Y14" s="26" t="s">
        <v>163</v>
      </c>
      <c r="Z14" s="36"/>
      <c r="AA14" s="26"/>
      <c r="AB14" s="36"/>
      <c r="AC14" s="26"/>
      <c r="AD14" s="36"/>
      <c r="AE14" s="15">
        <f t="shared" si="3"/>
        <v>45</v>
      </c>
      <c r="AF14" s="16">
        <f t="shared" si="4"/>
        <v>0</v>
      </c>
      <c r="AG14" s="16">
        <f t="shared" si="5"/>
        <v>0</v>
      </c>
      <c r="AH14" s="16">
        <f t="shared" si="6"/>
        <v>0</v>
      </c>
      <c r="AI14" s="16">
        <f t="shared" si="7"/>
        <v>0</v>
      </c>
      <c r="AJ14" s="16">
        <f t="shared" si="8"/>
        <v>336</v>
      </c>
      <c r="AK14" s="16">
        <f t="shared" si="9"/>
        <v>0</v>
      </c>
      <c r="AL14" s="16">
        <f t="shared" si="10"/>
        <v>0</v>
      </c>
      <c r="AM14" s="17">
        <f t="shared" si="11"/>
        <v>336</v>
      </c>
      <c r="AN14" s="16">
        <f t="shared" si="12"/>
        <v>0</v>
      </c>
      <c r="AO14" s="16">
        <f t="shared" si="13"/>
        <v>0</v>
      </c>
      <c r="AP14" s="16">
        <f t="shared" si="14"/>
        <v>0</v>
      </c>
      <c r="AQ14" s="16">
        <f t="shared" si="15"/>
        <v>0</v>
      </c>
      <c r="AR14" s="16">
        <f t="shared" si="16"/>
        <v>0</v>
      </c>
      <c r="AS14" s="16">
        <f t="shared" si="17"/>
        <v>0</v>
      </c>
      <c r="AT14" s="18">
        <f t="shared" si="18"/>
        <v>0</v>
      </c>
      <c r="AU14" s="20"/>
      <c r="AV14" s="14">
        <f t="shared" si="19"/>
        <v>1272</v>
      </c>
    </row>
    <row r="15" spans="1:48" s="10" customFormat="1" ht="30" customHeight="1">
      <c r="A15" s="7">
        <v>9</v>
      </c>
      <c r="B15" s="12">
        <v>105</v>
      </c>
      <c r="C15" s="12" t="s">
        <v>157</v>
      </c>
      <c r="D15" s="12" t="s">
        <v>67</v>
      </c>
      <c r="E15" s="12" t="s">
        <v>158</v>
      </c>
      <c r="F15" s="12" t="s">
        <v>159</v>
      </c>
      <c r="G15" s="48" t="s">
        <v>160</v>
      </c>
      <c r="H15" s="12">
        <v>1995</v>
      </c>
      <c r="I15" s="14">
        <f t="shared" si="0"/>
        <v>1261</v>
      </c>
      <c r="J15" s="32">
        <v>7.61</v>
      </c>
      <c r="K15" s="36">
        <f t="shared" si="1"/>
        <v>761</v>
      </c>
      <c r="L15" s="36"/>
      <c r="M15" s="36"/>
      <c r="N15" s="36"/>
      <c r="O15" s="36"/>
      <c r="P15" s="36"/>
      <c r="Q15" s="36">
        <v>50</v>
      </c>
      <c r="R15" s="26">
        <v>149</v>
      </c>
      <c r="S15" s="36">
        <f t="shared" si="2"/>
        <v>420</v>
      </c>
      <c r="T15" s="26"/>
      <c r="U15" s="36"/>
      <c r="V15" s="36">
        <v>30</v>
      </c>
      <c r="W15" s="34" t="s">
        <v>161</v>
      </c>
      <c r="X15" s="36"/>
      <c r="Y15" s="26"/>
      <c r="Z15" s="36"/>
      <c r="AA15" s="26"/>
      <c r="AB15" s="36"/>
      <c r="AC15" s="26"/>
      <c r="AD15" s="36"/>
      <c r="AE15" s="15">
        <f t="shared" si="3"/>
        <v>149</v>
      </c>
      <c r="AF15" s="16">
        <f t="shared" si="4"/>
        <v>0</v>
      </c>
      <c r="AG15" s="16">
        <f t="shared" si="5"/>
        <v>0</v>
      </c>
      <c r="AH15" s="16">
        <f t="shared" si="6"/>
        <v>0</v>
      </c>
      <c r="AI15" s="16">
        <f t="shared" si="7"/>
        <v>0</v>
      </c>
      <c r="AJ15" s="16">
        <f t="shared" si="8"/>
        <v>0</v>
      </c>
      <c r="AK15" s="16">
        <f t="shared" si="9"/>
        <v>0</v>
      </c>
      <c r="AL15" s="16">
        <f t="shared" si="10"/>
        <v>420</v>
      </c>
      <c r="AM15" s="17">
        <f t="shared" si="11"/>
        <v>420</v>
      </c>
      <c r="AN15" s="16">
        <f t="shared" si="12"/>
        <v>0</v>
      </c>
      <c r="AO15" s="16">
        <f t="shared" si="13"/>
        <v>0</v>
      </c>
      <c r="AP15" s="16">
        <f t="shared" si="14"/>
        <v>0</v>
      </c>
      <c r="AQ15" s="16">
        <f t="shared" si="15"/>
        <v>0</v>
      </c>
      <c r="AR15" s="16">
        <f t="shared" si="16"/>
        <v>0</v>
      </c>
      <c r="AS15" s="16">
        <f t="shared" si="17"/>
        <v>0</v>
      </c>
      <c r="AT15" s="18">
        <f t="shared" si="18"/>
        <v>0</v>
      </c>
      <c r="AU15" s="20"/>
      <c r="AV15" s="14">
        <f t="shared" si="19"/>
        <v>1261</v>
      </c>
    </row>
    <row r="16" spans="1:48" s="10" customFormat="1" ht="37.5" customHeight="1">
      <c r="A16" s="7">
        <v>10</v>
      </c>
      <c r="B16" s="12">
        <v>101</v>
      </c>
      <c r="C16" s="12" t="s">
        <v>218</v>
      </c>
      <c r="D16" s="12" t="s">
        <v>49</v>
      </c>
      <c r="E16" s="12" t="s">
        <v>47</v>
      </c>
      <c r="F16" s="12" t="s">
        <v>219</v>
      </c>
      <c r="G16" s="48" t="s">
        <v>125</v>
      </c>
      <c r="H16" s="12">
        <v>1999</v>
      </c>
      <c r="I16" s="14">
        <f t="shared" si="0"/>
        <v>1253</v>
      </c>
      <c r="J16" s="32">
        <v>5.93</v>
      </c>
      <c r="K16" s="36">
        <f t="shared" si="1"/>
        <v>593</v>
      </c>
      <c r="L16" s="36"/>
      <c r="M16" s="36"/>
      <c r="N16" s="36"/>
      <c r="O16" s="36"/>
      <c r="P16" s="36"/>
      <c r="Q16" s="36"/>
      <c r="R16" s="26">
        <v>60</v>
      </c>
      <c r="S16" s="36">
        <f t="shared" si="2"/>
        <v>420</v>
      </c>
      <c r="T16" s="26">
        <v>60</v>
      </c>
      <c r="U16" s="36">
        <f>AT16</f>
        <v>210</v>
      </c>
      <c r="V16" s="36">
        <v>30</v>
      </c>
      <c r="W16" s="26" t="s">
        <v>162</v>
      </c>
      <c r="X16" s="36"/>
      <c r="Y16" s="26"/>
      <c r="Z16" s="36"/>
      <c r="AA16" s="26"/>
      <c r="AB16" s="36"/>
      <c r="AC16" s="26"/>
      <c r="AD16" s="36"/>
      <c r="AE16" s="15">
        <f t="shared" si="3"/>
        <v>60</v>
      </c>
      <c r="AF16" s="16">
        <f t="shared" si="4"/>
        <v>60</v>
      </c>
      <c r="AG16" s="16">
        <f t="shared" si="5"/>
        <v>0</v>
      </c>
      <c r="AH16" s="16">
        <f t="shared" si="6"/>
        <v>0</v>
      </c>
      <c r="AI16" s="16">
        <f t="shared" si="7"/>
        <v>0</v>
      </c>
      <c r="AJ16" s="16">
        <f t="shared" si="8"/>
        <v>0</v>
      </c>
      <c r="AK16" s="16">
        <f t="shared" si="9"/>
        <v>420</v>
      </c>
      <c r="AL16" s="16">
        <f t="shared" si="10"/>
        <v>0</v>
      </c>
      <c r="AM16" s="17">
        <f t="shared" si="11"/>
        <v>420</v>
      </c>
      <c r="AN16" s="16">
        <f t="shared" si="12"/>
        <v>0</v>
      </c>
      <c r="AO16" s="16">
        <f t="shared" si="13"/>
        <v>0</v>
      </c>
      <c r="AP16" s="16">
        <f t="shared" si="14"/>
        <v>0</v>
      </c>
      <c r="AQ16" s="16">
        <f t="shared" si="15"/>
        <v>0</v>
      </c>
      <c r="AR16" s="16">
        <f t="shared" si="16"/>
        <v>210</v>
      </c>
      <c r="AS16" s="16">
        <f t="shared" si="17"/>
        <v>0</v>
      </c>
      <c r="AT16" s="18">
        <f t="shared" si="18"/>
        <v>210</v>
      </c>
      <c r="AU16" s="20"/>
      <c r="AV16" s="14">
        <f t="shared" si="19"/>
        <v>1253</v>
      </c>
    </row>
    <row r="17" spans="1:48" s="10" customFormat="1" ht="40.5" customHeight="1">
      <c r="A17" s="7">
        <v>11</v>
      </c>
      <c r="B17" s="12">
        <v>39</v>
      </c>
      <c r="C17" s="12" t="s">
        <v>122</v>
      </c>
      <c r="D17" s="12" t="s">
        <v>53</v>
      </c>
      <c r="E17" s="12" t="s">
        <v>50</v>
      </c>
      <c r="F17" s="12" t="s">
        <v>123</v>
      </c>
      <c r="G17" s="48" t="s">
        <v>125</v>
      </c>
      <c r="H17" s="12">
        <v>1999</v>
      </c>
      <c r="I17" s="14">
        <f t="shared" si="0"/>
        <v>1228</v>
      </c>
      <c r="J17" s="32">
        <v>7.08</v>
      </c>
      <c r="K17" s="36">
        <f t="shared" si="1"/>
        <v>708</v>
      </c>
      <c r="L17" s="36"/>
      <c r="M17" s="36"/>
      <c r="N17" s="36"/>
      <c r="O17" s="36"/>
      <c r="P17" s="36"/>
      <c r="Q17" s="36"/>
      <c r="R17" s="26">
        <v>96</v>
      </c>
      <c r="S17" s="36">
        <f t="shared" si="2"/>
        <v>420</v>
      </c>
      <c r="T17" s="26"/>
      <c r="U17" s="36"/>
      <c r="V17" s="36">
        <v>70</v>
      </c>
      <c r="W17" s="34" t="s">
        <v>126</v>
      </c>
      <c r="X17" s="36">
        <v>30</v>
      </c>
      <c r="Y17" s="26" t="s">
        <v>161</v>
      </c>
      <c r="Z17" s="36"/>
      <c r="AA17" s="26"/>
      <c r="AB17" s="36"/>
      <c r="AC17" s="26"/>
      <c r="AD17" s="36"/>
      <c r="AE17" s="15">
        <f t="shared" si="3"/>
        <v>96</v>
      </c>
      <c r="AF17" s="16">
        <f t="shared" si="4"/>
        <v>0</v>
      </c>
      <c r="AG17" s="16">
        <f t="shared" si="5"/>
        <v>0</v>
      </c>
      <c r="AH17" s="16">
        <f t="shared" si="6"/>
        <v>0</v>
      </c>
      <c r="AI17" s="16">
        <f t="shared" si="7"/>
        <v>0</v>
      </c>
      <c r="AJ17" s="16">
        <f t="shared" si="8"/>
        <v>0</v>
      </c>
      <c r="AK17" s="16">
        <f t="shared" si="9"/>
        <v>0</v>
      </c>
      <c r="AL17" s="16">
        <f t="shared" si="10"/>
        <v>420</v>
      </c>
      <c r="AM17" s="17">
        <f t="shared" si="11"/>
        <v>420</v>
      </c>
      <c r="AN17" s="16">
        <f t="shared" si="12"/>
        <v>0</v>
      </c>
      <c r="AO17" s="16">
        <f t="shared" si="13"/>
        <v>0</v>
      </c>
      <c r="AP17" s="16">
        <f t="shared" si="14"/>
        <v>0</v>
      </c>
      <c r="AQ17" s="16">
        <f t="shared" si="15"/>
        <v>0</v>
      </c>
      <c r="AR17" s="16">
        <f t="shared" si="16"/>
        <v>0</v>
      </c>
      <c r="AS17" s="16">
        <f t="shared" si="17"/>
        <v>0</v>
      </c>
      <c r="AT17" s="18">
        <f t="shared" si="18"/>
        <v>0</v>
      </c>
      <c r="AU17" s="20"/>
      <c r="AV17" s="14">
        <f t="shared" si="19"/>
        <v>1228</v>
      </c>
    </row>
    <row r="18" spans="1:48" s="10" customFormat="1" ht="33.75" customHeight="1">
      <c r="A18" s="7">
        <v>12</v>
      </c>
      <c r="B18" s="12">
        <v>96</v>
      </c>
      <c r="C18" s="12" t="s">
        <v>145</v>
      </c>
      <c r="D18" s="12" t="s">
        <v>146</v>
      </c>
      <c r="E18" s="12" t="s">
        <v>45</v>
      </c>
      <c r="F18" s="12" t="s">
        <v>147</v>
      </c>
      <c r="G18" s="48" t="s">
        <v>128</v>
      </c>
      <c r="H18" s="12">
        <v>2000</v>
      </c>
      <c r="I18" s="14">
        <f t="shared" si="0"/>
        <v>1214</v>
      </c>
      <c r="J18" s="32">
        <v>6.74</v>
      </c>
      <c r="K18" s="36">
        <f t="shared" si="1"/>
        <v>674</v>
      </c>
      <c r="L18" s="36"/>
      <c r="M18" s="36"/>
      <c r="N18" s="36"/>
      <c r="O18" s="36"/>
      <c r="P18" s="36"/>
      <c r="Q18" s="36">
        <v>50</v>
      </c>
      <c r="R18" s="26">
        <v>63</v>
      </c>
      <c r="S18" s="36">
        <f t="shared" si="2"/>
        <v>420</v>
      </c>
      <c r="T18" s="26"/>
      <c r="U18" s="36"/>
      <c r="V18" s="36">
        <v>70</v>
      </c>
      <c r="W18" s="26" t="s">
        <v>121</v>
      </c>
      <c r="X18" s="36"/>
      <c r="Y18" s="26"/>
      <c r="Z18" s="36"/>
      <c r="AA18" s="26"/>
      <c r="AB18" s="36"/>
      <c r="AC18" s="26"/>
      <c r="AD18" s="36"/>
      <c r="AE18" s="15">
        <f t="shared" si="3"/>
        <v>63</v>
      </c>
      <c r="AF18" s="16">
        <f t="shared" si="4"/>
        <v>0</v>
      </c>
      <c r="AG18" s="16">
        <f t="shared" si="5"/>
        <v>0</v>
      </c>
      <c r="AH18" s="16">
        <f t="shared" si="6"/>
        <v>0</v>
      </c>
      <c r="AI18" s="16">
        <f t="shared" si="7"/>
        <v>0</v>
      </c>
      <c r="AJ18" s="16">
        <f t="shared" si="8"/>
        <v>0</v>
      </c>
      <c r="AK18" s="16">
        <f t="shared" si="9"/>
        <v>0</v>
      </c>
      <c r="AL18" s="16">
        <f t="shared" si="10"/>
        <v>420</v>
      </c>
      <c r="AM18" s="17">
        <f t="shared" si="11"/>
        <v>420</v>
      </c>
      <c r="AN18" s="16">
        <f t="shared" si="12"/>
        <v>0</v>
      </c>
      <c r="AO18" s="16">
        <f t="shared" si="13"/>
        <v>0</v>
      </c>
      <c r="AP18" s="16">
        <f t="shared" si="14"/>
        <v>0</v>
      </c>
      <c r="AQ18" s="16">
        <f t="shared" si="15"/>
        <v>0</v>
      </c>
      <c r="AR18" s="16">
        <f t="shared" si="16"/>
        <v>0</v>
      </c>
      <c r="AS18" s="16">
        <f t="shared" si="17"/>
        <v>0</v>
      </c>
      <c r="AT18" s="18">
        <f t="shared" si="18"/>
        <v>0</v>
      </c>
      <c r="AU18" s="20" t="s">
        <v>105</v>
      </c>
      <c r="AV18" s="14">
        <f t="shared" si="19"/>
        <v>1214</v>
      </c>
    </row>
    <row r="19" spans="1:48" s="10" customFormat="1" ht="42" customHeight="1">
      <c r="A19" s="12">
        <v>13</v>
      </c>
      <c r="B19" s="12">
        <v>54</v>
      </c>
      <c r="C19" s="12" t="s">
        <v>148</v>
      </c>
      <c r="D19" s="12" t="s">
        <v>42</v>
      </c>
      <c r="E19" s="12" t="s">
        <v>52</v>
      </c>
      <c r="F19" s="12" t="s">
        <v>149</v>
      </c>
      <c r="G19" s="48" t="s">
        <v>150</v>
      </c>
      <c r="H19" s="12">
        <v>1997</v>
      </c>
      <c r="I19" s="14">
        <f t="shared" si="0"/>
        <v>1189</v>
      </c>
      <c r="J19" s="32">
        <v>7.29</v>
      </c>
      <c r="K19" s="36">
        <f t="shared" si="1"/>
        <v>729</v>
      </c>
      <c r="L19" s="36"/>
      <c r="M19" s="36"/>
      <c r="N19" s="36"/>
      <c r="O19" s="36"/>
      <c r="P19" s="36"/>
      <c r="Q19" s="36"/>
      <c r="R19" s="26">
        <v>113</v>
      </c>
      <c r="S19" s="36">
        <f t="shared" si="2"/>
        <v>420</v>
      </c>
      <c r="T19" s="26"/>
      <c r="U19" s="36"/>
      <c r="V19" s="36">
        <v>30</v>
      </c>
      <c r="W19" s="26" t="s">
        <v>162</v>
      </c>
      <c r="X19" s="36">
        <v>10</v>
      </c>
      <c r="Y19" s="26" t="s">
        <v>304</v>
      </c>
      <c r="Z19" s="36"/>
      <c r="AA19" s="26"/>
      <c r="AB19" s="36"/>
      <c r="AC19" s="26"/>
      <c r="AD19" s="36"/>
      <c r="AE19" s="15">
        <f t="shared" si="3"/>
        <v>113</v>
      </c>
      <c r="AF19" s="16">
        <f t="shared" si="4"/>
        <v>0</v>
      </c>
      <c r="AG19" s="16">
        <f t="shared" si="5"/>
        <v>0</v>
      </c>
      <c r="AH19" s="16">
        <f t="shared" si="6"/>
        <v>0</v>
      </c>
      <c r="AI19" s="16">
        <f t="shared" si="7"/>
        <v>0</v>
      </c>
      <c r="AJ19" s="16">
        <f t="shared" si="8"/>
        <v>0</v>
      </c>
      <c r="AK19" s="16">
        <f t="shared" si="9"/>
        <v>0</v>
      </c>
      <c r="AL19" s="16">
        <f t="shared" si="10"/>
        <v>420</v>
      </c>
      <c r="AM19" s="17">
        <f t="shared" si="11"/>
        <v>420</v>
      </c>
      <c r="AN19" s="16">
        <f t="shared" si="12"/>
        <v>0</v>
      </c>
      <c r="AO19" s="16">
        <f t="shared" si="13"/>
        <v>0</v>
      </c>
      <c r="AP19" s="16">
        <f t="shared" si="14"/>
        <v>0</v>
      </c>
      <c r="AQ19" s="16">
        <f t="shared" si="15"/>
        <v>0</v>
      </c>
      <c r="AR19" s="16">
        <f t="shared" si="16"/>
        <v>0</v>
      </c>
      <c r="AS19" s="16">
        <f t="shared" si="17"/>
        <v>0</v>
      </c>
      <c r="AT19" s="18">
        <f t="shared" si="18"/>
        <v>0</v>
      </c>
      <c r="AU19" s="20"/>
      <c r="AV19" s="14">
        <f t="shared" si="19"/>
        <v>1189</v>
      </c>
    </row>
    <row r="20" spans="1:48" s="10" customFormat="1" ht="30" customHeight="1">
      <c r="A20" s="7">
        <v>14</v>
      </c>
      <c r="B20" s="12">
        <v>99</v>
      </c>
      <c r="C20" s="12" t="s">
        <v>214</v>
      </c>
      <c r="D20" s="12" t="s">
        <v>53</v>
      </c>
      <c r="E20" s="12" t="s">
        <v>99</v>
      </c>
      <c r="F20" s="12" t="s">
        <v>215</v>
      </c>
      <c r="G20" s="48" t="s">
        <v>140</v>
      </c>
      <c r="H20" s="12">
        <v>2003</v>
      </c>
      <c r="I20" s="14">
        <f t="shared" si="0"/>
        <v>1142</v>
      </c>
      <c r="J20" s="32">
        <v>6.02</v>
      </c>
      <c r="K20" s="36">
        <f t="shared" si="1"/>
        <v>602</v>
      </c>
      <c r="L20" s="36"/>
      <c r="M20" s="36"/>
      <c r="N20" s="36"/>
      <c r="O20" s="36"/>
      <c r="P20" s="36"/>
      <c r="Q20" s="36">
        <v>50</v>
      </c>
      <c r="R20" s="26">
        <v>85</v>
      </c>
      <c r="S20" s="36">
        <f t="shared" si="2"/>
        <v>420</v>
      </c>
      <c r="T20" s="26"/>
      <c r="U20" s="36"/>
      <c r="V20" s="36">
        <v>70</v>
      </c>
      <c r="W20" s="26" t="s">
        <v>121</v>
      </c>
      <c r="X20" s="36"/>
      <c r="Y20" s="26"/>
      <c r="Z20" s="36"/>
      <c r="AA20" s="26"/>
      <c r="AB20" s="36"/>
      <c r="AC20" s="26"/>
      <c r="AD20" s="36"/>
      <c r="AE20" s="15">
        <f t="shared" si="3"/>
        <v>85</v>
      </c>
      <c r="AF20" s="16">
        <f t="shared" si="4"/>
        <v>0</v>
      </c>
      <c r="AG20" s="16">
        <f t="shared" si="5"/>
        <v>0</v>
      </c>
      <c r="AH20" s="16">
        <f t="shared" si="6"/>
        <v>0</v>
      </c>
      <c r="AI20" s="16">
        <f t="shared" si="7"/>
        <v>0</v>
      </c>
      <c r="AJ20" s="16">
        <f t="shared" si="8"/>
        <v>0</v>
      </c>
      <c r="AK20" s="16">
        <f t="shared" si="9"/>
        <v>0</v>
      </c>
      <c r="AL20" s="16">
        <f t="shared" si="10"/>
        <v>420</v>
      </c>
      <c r="AM20" s="17">
        <f t="shared" si="11"/>
        <v>420</v>
      </c>
      <c r="AN20" s="16">
        <f t="shared" si="12"/>
        <v>0</v>
      </c>
      <c r="AO20" s="16">
        <f t="shared" si="13"/>
        <v>0</v>
      </c>
      <c r="AP20" s="16">
        <f t="shared" si="14"/>
        <v>0</v>
      </c>
      <c r="AQ20" s="16">
        <f t="shared" si="15"/>
        <v>0</v>
      </c>
      <c r="AR20" s="16">
        <f t="shared" si="16"/>
        <v>0</v>
      </c>
      <c r="AS20" s="16">
        <f t="shared" si="17"/>
        <v>0</v>
      </c>
      <c r="AT20" s="18">
        <f t="shared" si="18"/>
        <v>0</v>
      </c>
      <c r="AU20" s="20"/>
      <c r="AV20" s="14">
        <f t="shared" si="19"/>
        <v>1142</v>
      </c>
    </row>
    <row r="21" spans="1:48" s="10" customFormat="1" ht="30" customHeight="1">
      <c r="A21" s="12">
        <v>15</v>
      </c>
      <c r="B21" s="12">
        <v>47</v>
      </c>
      <c r="C21" s="12" t="s">
        <v>155</v>
      </c>
      <c r="D21" s="12" t="s">
        <v>37</v>
      </c>
      <c r="E21" s="12" t="s">
        <v>66</v>
      </c>
      <c r="F21" s="12" t="s">
        <v>156</v>
      </c>
      <c r="G21" s="48" t="s">
        <v>128</v>
      </c>
      <c r="H21" s="12">
        <v>2003</v>
      </c>
      <c r="I21" s="14">
        <f t="shared" si="0"/>
        <v>929</v>
      </c>
      <c r="J21" s="32">
        <v>6.27</v>
      </c>
      <c r="K21" s="36">
        <f t="shared" si="1"/>
        <v>627</v>
      </c>
      <c r="L21" s="36"/>
      <c r="M21" s="36"/>
      <c r="N21" s="36"/>
      <c r="O21" s="36"/>
      <c r="P21" s="36"/>
      <c r="Q21" s="36"/>
      <c r="R21" s="26">
        <v>37</v>
      </c>
      <c r="S21" s="36">
        <f t="shared" si="2"/>
        <v>272</v>
      </c>
      <c r="T21" s="26"/>
      <c r="U21" s="36"/>
      <c r="V21" s="36">
        <v>30</v>
      </c>
      <c r="W21" s="26" t="s">
        <v>162</v>
      </c>
      <c r="X21" s="36"/>
      <c r="Y21" s="26"/>
      <c r="Z21" s="36"/>
      <c r="AA21" s="26"/>
      <c r="AB21" s="36"/>
      <c r="AC21" s="26"/>
      <c r="AD21" s="36"/>
      <c r="AE21" s="24">
        <f t="shared" si="3"/>
        <v>37</v>
      </c>
      <c r="AF21" s="24">
        <f t="shared" si="4"/>
        <v>0</v>
      </c>
      <c r="AG21" s="24">
        <f t="shared" si="5"/>
        <v>0</v>
      </c>
      <c r="AH21" s="24">
        <f t="shared" si="6"/>
        <v>0</v>
      </c>
      <c r="AI21" s="24">
        <f t="shared" si="7"/>
        <v>0</v>
      </c>
      <c r="AJ21" s="24">
        <f t="shared" si="8"/>
        <v>272</v>
      </c>
      <c r="AK21" s="24">
        <f t="shared" si="9"/>
        <v>0</v>
      </c>
      <c r="AL21" s="24">
        <f t="shared" si="10"/>
        <v>0</v>
      </c>
      <c r="AM21" s="54">
        <f t="shared" si="11"/>
        <v>272</v>
      </c>
      <c r="AN21" s="24">
        <f t="shared" si="12"/>
        <v>0</v>
      </c>
      <c r="AO21" s="24">
        <f t="shared" si="13"/>
        <v>0</v>
      </c>
      <c r="AP21" s="24">
        <f t="shared" si="14"/>
        <v>0</v>
      </c>
      <c r="AQ21" s="24">
        <f t="shared" si="15"/>
        <v>0</v>
      </c>
      <c r="AR21" s="24">
        <f t="shared" si="16"/>
        <v>0</v>
      </c>
      <c r="AS21" s="24">
        <f t="shared" si="17"/>
        <v>0</v>
      </c>
      <c r="AT21" s="55">
        <f t="shared" si="18"/>
        <v>0</v>
      </c>
      <c r="AU21" s="20"/>
      <c r="AV21" s="14">
        <f t="shared" si="19"/>
        <v>929</v>
      </c>
    </row>
    <row r="22" spans="10:48" s="10" customFormat="1" ht="30" customHeight="1" hidden="1"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31">
        <f t="shared" si="19"/>
        <v>0</v>
      </c>
    </row>
    <row r="23" spans="1:48" s="10" customFormat="1" ht="30" customHeight="1" hidden="1">
      <c r="A23" s="11">
        <v>104</v>
      </c>
      <c r="B23" s="11">
        <v>51</v>
      </c>
      <c r="C23" s="11" t="s">
        <v>92</v>
      </c>
      <c r="D23" s="11" t="s">
        <v>42</v>
      </c>
      <c r="E23" s="11" t="s">
        <v>45</v>
      </c>
      <c r="F23" s="11" t="s">
        <v>93</v>
      </c>
      <c r="G23" s="21">
        <v>29331</v>
      </c>
      <c r="H23" s="11">
        <v>2005</v>
      </c>
      <c r="I23" s="13">
        <f>K23+L23+M23+N23+O23+P23+Q23+S23+U23+V23+X23+Z23+AD23+AB23</f>
        <v>0</v>
      </c>
      <c r="J23" s="32"/>
      <c r="K23" s="9">
        <f>J23*100</f>
        <v>0</v>
      </c>
      <c r="L23" s="9"/>
      <c r="M23" s="9"/>
      <c r="N23" s="9"/>
      <c r="O23" s="9"/>
      <c r="P23" s="9"/>
      <c r="Q23" s="9"/>
      <c r="R23" s="9"/>
      <c r="S23" s="9">
        <f>AM23</f>
        <v>0</v>
      </c>
      <c r="T23" s="9"/>
      <c r="U23" s="9">
        <f>AT23</f>
        <v>0</v>
      </c>
      <c r="V23" s="9"/>
      <c r="W23" s="9"/>
      <c r="X23" s="9"/>
      <c r="Y23" s="9"/>
      <c r="Z23" s="9"/>
      <c r="AA23" s="9"/>
      <c r="AB23" s="9"/>
      <c r="AC23" s="9"/>
      <c r="AD23" s="9"/>
      <c r="AE23" s="15">
        <f>R23</f>
        <v>0</v>
      </c>
      <c r="AF23" s="16">
        <f>T23</f>
        <v>0</v>
      </c>
      <c r="AG23" s="16">
        <f>IF(AE23&lt;=12,AE23*5,0)</f>
        <v>0</v>
      </c>
      <c r="AH23" s="16">
        <f>IF(AND(AE23&gt;12,AE23&lt;=24),60+(AE23-12)*8,0)</f>
        <v>0</v>
      </c>
      <c r="AI23" s="16">
        <f>IF(AND(AE23&gt;24,AE23&lt;=36),156+(AE23-24)*9,0)</f>
        <v>0</v>
      </c>
      <c r="AJ23" s="16">
        <f>IF(AND(AE23&gt;36,AE23&lt;=48),264+(AE23-36)*8,0)</f>
        <v>0</v>
      </c>
      <c r="AK23" s="16">
        <f>IF(AND(AE23&gt;48,AE23&lt;=60),360+(AE23-48)*5,0)</f>
        <v>0</v>
      </c>
      <c r="AL23" s="16">
        <f>IF(AE23&gt;60,420,0)</f>
        <v>0</v>
      </c>
      <c r="AM23" s="17">
        <f>SUM(AG23:AL23)</f>
        <v>0</v>
      </c>
      <c r="AN23" s="16">
        <f>IF(AF23&lt;=12,AF23*2.5,0)</f>
        <v>0</v>
      </c>
      <c r="AO23" s="16">
        <f>IF(AND(AF23&gt;12,AF23&lt;=24),30+(AF23-12)*4,0)</f>
        <v>0</v>
      </c>
      <c r="AP23" s="16">
        <f>IF(AND(AF23&gt;24,AF23&lt;=36),78+(AF23-24)*4.5,0)</f>
        <v>0</v>
      </c>
      <c r="AQ23" s="16">
        <f>IF(AND(AF23&gt;36,AF23&lt;=48),132+(AF23-36)*4,0)</f>
        <v>0</v>
      </c>
      <c r="AR23" s="16">
        <f>IF(AND(AF23&gt;48,AF23&lt;=60),180+(AF23-48)*2.5,0)</f>
        <v>0</v>
      </c>
      <c r="AS23" s="16">
        <f>IF(AF23&gt;60,210,0)</f>
        <v>0</v>
      </c>
      <c r="AT23" s="18">
        <f>SUM(AN23:AS23)</f>
        <v>0</v>
      </c>
      <c r="AU23" s="20" t="s">
        <v>94</v>
      </c>
      <c r="AV23" s="14">
        <f t="shared" si="19"/>
        <v>0</v>
      </c>
    </row>
    <row r="24" spans="1:48" s="10" customFormat="1" ht="30" customHeight="1" hidden="1">
      <c r="A24" s="11">
        <v>105</v>
      </c>
      <c r="B24" s="11">
        <v>98</v>
      </c>
      <c r="C24" s="11" t="s">
        <v>107</v>
      </c>
      <c r="D24" s="11" t="s">
        <v>108</v>
      </c>
      <c r="E24" s="11" t="s">
        <v>60</v>
      </c>
      <c r="F24" s="11" t="s">
        <v>109</v>
      </c>
      <c r="G24" s="21">
        <v>27864</v>
      </c>
      <c r="H24" s="11">
        <v>2001</v>
      </c>
      <c r="I24" s="13">
        <f>K24+L24+M24+N24+O24+P24+Q24+S24+U24+V24+X24+Z24+AD24+AB24</f>
        <v>0</v>
      </c>
      <c r="J24" s="32"/>
      <c r="K24" s="9">
        <f>J24*100</f>
        <v>0</v>
      </c>
      <c r="L24" s="9"/>
      <c r="M24" s="9"/>
      <c r="N24" s="9"/>
      <c r="O24" s="9"/>
      <c r="P24" s="9"/>
      <c r="Q24" s="9"/>
      <c r="R24" s="9"/>
      <c r="S24" s="9">
        <f>AM24</f>
        <v>0</v>
      </c>
      <c r="T24" s="9"/>
      <c r="U24" s="9">
        <f>AT24</f>
        <v>0</v>
      </c>
      <c r="V24" s="9"/>
      <c r="W24" s="9"/>
      <c r="X24" s="9"/>
      <c r="Y24" s="9"/>
      <c r="Z24" s="9"/>
      <c r="AA24" s="9"/>
      <c r="AB24" s="9"/>
      <c r="AC24" s="9"/>
      <c r="AD24" s="9"/>
      <c r="AE24" s="15">
        <f>R24</f>
        <v>0</v>
      </c>
      <c r="AF24" s="16">
        <f>T24</f>
        <v>0</v>
      </c>
      <c r="AG24" s="16">
        <f>IF(AE24&lt;=12,AE24*5,0)</f>
        <v>0</v>
      </c>
      <c r="AH24" s="16">
        <f>IF(AND(AE24&gt;12,AE24&lt;=24),60+(AE24-12)*8,0)</f>
        <v>0</v>
      </c>
      <c r="AI24" s="16">
        <f>IF(AND(AE24&gt;24,AE24&lt;=36),156+(AE24-24)*9,0)</f>
        <v>0</v>
      </c>
      <c r="AJ24" s="16">
        <f>IF(AND(AE24&gt;36,AE24&lt;=48),264+(AE24-36)*8,0)</f>
        <v>0</v>
      </c>
      <c r="AK24" s="16">
        <f>IF(AND(AE24&gt;48,AE24&lt;=60),360+(AE24-48)*5,0)</f>
        <v>0</v>
      </c>
      <c r="AL24" s="16">
        <f>IF(AE24&gt;60,420,0)</f>
        <v>0</v>
      </c>
      <c r="AM24" s="17">
        <f>SUM(AG24:AL24)</f>
        <v>0</v>
      </c>
      <c r="AN24" s="16">
        <f>IF(AF24&lt;=12,AF24*2.5,0)</f>
        <v>0</v>
      </c>
      <c r="AO24" s="16">
        <f>IF(AND(AF24&gt;12,AF24&lt;=24),30+(AF24-12)*4,0)</f>
        <v>0</v>
      </c>
      <c r="AP24" s="16">
        <f>IF(AND(AF24&gt;24,AF24&lt;=36),78+(AF24-24)*4.5,0)</f>
        <v>0</v>
      </c>
      <c r="AQ24" s="16">
        <f>IF(AND(AF24&gt;36,AF24&lt;=48),132+(AF24-36)*4,0)</f>
        <v>0</v>
      </c>
      <c r="AR24" s="16">
        <f>IF(AND(AF24&gt;48,AF24&lt;=60),180+(AF24-48)*2.5,0)</f>
        <v>0</v>
      </c>
      <c r="AS24" s="16">
        <f>IF(AF24&gt;60,210,0)</f>
        <v>0</v>
      </c>
      <c r="AT24" s="18">
        <f>SUM(AN24:AS24)</f>
        <v>0</v>
      </c>
      <c r="AU24" s="33" t="s">
        <v>40</v>
      </c>
      <c r="AV24" s="14">
        <f t="shared" si="19"/>
        <v>0</v>
      </c>
    </row>
    <row r="25" spans="1:48" ht="16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</row>
    <row r="26" spans="1:48" ht="23.25" customHeight="1">
      <c r="A26" s="56"/>
      <c r="B26" s="56"/>
      <c r="C26" s="56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 t="s">
        <v>334</v>
      </c>
      <c r="S26" s="58"/>
      <c r="T26" s="58"/>
      <c r="U26" s="58"/>
      <c r="V26" s="59"/>
      <c r="W26" s="59"/>
      <c r="X26" s="59"/>
      <c r="Y26" s="59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</row>
    <row r="27" spans="1:48" ht="15" customHeight="1">
      <c r="A27" s="56"/>
      <c r="B27" s="56"/>
      <c r="C27" s="56"/>
      <c r="D27" s="56"/>
      <c r="E27" s="57"/>
      <c r="F27" s="57"/>
      <c r="G27" s="57"/>
      <c r="H27" s="57"/>
      <c r="I27" s="57"/>
      <c r="J27" s="57"/>
      <c r="K27" s="57"/>
      <c r="L27" s="57"/>
      <c r="M27" s="58"/>
      <c r="N27" s="58" t="s">
        <v>311</v>
      </c>
      <c r="O27" s="58"/>
      <c r="P27" s="59"/>
      <c r="Q27" s="59"/>
      <c r="R27" s="59"/>
      <c r="S27" s="59"/>
      <c r="T27" s="58"/>
      <c r="U27" s="58"/>
      <c r="V27" s="59"/>
      <c r="W27" s="59"/>
      <c r="X27" s="59"/>
      <c r="Y27" s="59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</row>
    <row r="28" spans="1:48" ht="30" customHeight="1">
      <c r="A28" s="56"/>
      <c r="B28" s="56"/>
      <c r="C28" s="56"/>
      <c r="D28" s="56"/>
      <c r="E28" s="57"/>
      <c r="F28" s="57"/>
      <c r="G28" s="57"/>
      <c r="H28" s="57"/>
      <c r="I28" s="57"/>
      <c r="J28" s="57"/>
      <c r="K28" s="57"/>
      <c r="L28" s="57"/>
      <c r="M28" s="58"/>
      <c r="N28" s="58"/>
      <c r="O28" s="58"/>
      <c r="P28" s="59"/>
      <c r="Q28" s="66" t="s">
        <v>313</v>
      </c>
      <c r="R28" s="59"/>
      <c r="S28" s="59"/>
      <c r="T28" s="58"/>
      <c r="U28" s="58"/>
      <c r="V28" s="59"/>
      <c r="W28" s="59"/>
      <c r="X28" s="59"/>
      <c r="Y28" s="59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</row>
    <row r="29" spans="1:48" ht="6.75" customHeight="1">
      <c r="A29" s="56"/>
      <c r="B29" s="56"/>
      <c r="C29" s="56"/>
      <c r="D29" s="56"/>
      <c r="E29" s="57"/>
      <c r="F29" s="57"/>
      <c r="G29" s="57"/>
      <c r="H29" s="57"/>
      <c r="I29" s="57"/>
      <c r="J29" s="57"/>
      <c r="K29" s="57"/>
      <c r="L29" s="57" t="s">
        <v>308</v>
      </c>
      <c r="M29" s="58"/>
      <c r="N29" s="58" t="s">
        <v>310</v>
      </c>
      <c r="O29" s="58"/>
      <c r="P29" s="59"/>
      <c r="Q29" s="59"/>
      <c r="R29" s="59"/>
      <c r="S29" s="59"/>
      <c r="T29" s="58"/>
      <c r="U29" s="58"/>
      <c r="V29" s="59"/>
      <c r="W29" s="58"/>
      <c r="X29" s="59"/>
      <c r="Y29" s="59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</row>
    <row r="30" spans="1:48" ht="19.5" customHeight="1">
      <c r="A30" s="56"/>
      <c r="B30" s="56"/>
      <c r="C30" s="56"/>
      <c r="D30" s="56"/>
      <c r="E30" s="57"/>
      <c r="F30" s="57"/>
      <c r="G30" s="57"/>
      <c r="H30" s="57"/>
      <c r="I30" s="57"/>
      <c r="J30" s="57"/>
      <c r="K30" s="66" t="s">
        <v>308</v>
      </c>
      <c r="L30" s="58" t="s">
        <v>308</v>
      </c>
      <c r="M30" s="58"/>
      <c r="N30" s="58"/>
      <c r="O30" s="58"/>
      <c r="P30" s="59"/>
      <c r="Q30" s="60"/>
      <c r="R30" s="58" t="s">
        <v>331</v>
      </c>
      <c r="S30" s="59"/>
      <c r="T30" s="58"/>
      <c r="U30" s="58"/>
      <c r="V30" s="59"/>
      <c r="W30" s="58"/>
      <c r="X30" s="58"/>
      <c r="Y30" s="58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</row>
    <row r="31" spans="1:48" ht="14.25" customHeight="1">
      <c r="A31" s="56"/>
      <c r="B31" s="56"/>
      <c r="C31" s="56"/>
      <c r="D31" s="56"/>
      <c r="E31" s="57"/>
      <c r="F31" s="57"/>
      <c r="G31" s="57"/>
      <c r="H31" s="57"/>
      <c r="I31" s="57"/>
      <c r="J31" s="57"/>
      <c r="K31" s="57"/>
      <c r="L31" s="57" t="s">
        <v>309</v>
      </c>
      <c r="M31" s="58"/>
      <c r="N31" s="58"/>
      <c r="O31" s="58"/>
      <c r="P31" s="59"/>
      <c r="Q31" s="58"/>
      <c r="R31" s="58"/>
      <c r="S31" s="58"/>
      <c r="T31" s="58"/>
      <c r="U31" s="58"/>
      <c r="V31" s="59"/>
      <c r="W31" s="58"/>
      <c r="X31" s="58"/>
      <c r="Y31" s="58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</row>
    <row r="32" spans="1:48" ht="14.25" customHeight="1">
      <c r="A32" s="56"/>
      <c r="B32" s="56"/>
      <c r="C32" s="56"/>
      <c r="D32" s="56"/>
      <c r="E32" s="57"/>
      <c r="F32" s="57"/>
      <c r="G32" s="57"/>
      <c r="H32" s="57"/>
      <c r="I32" s="57"/>
      <c r="J32" s="57"/>
      <c r="K32" s="58"/>
      <c r="L32" s="58" t="s">
        <v>309</v>
      </c>
      <c r="M32" s="58"/>
      <c r="N32" s="58"/>
      <c r="O32" s="58"/>
      <c r="P32" s="59"/>
      <c r="Q32" s="58" t="s">
        <v>320</v>
      </c>
      <c r="R32" s="58"/>
      <c r="S32" s="58"/>
      <c r="T32" s="58"/>
      <c r="U32" s="58"/>
      <c r="V32" s="59"/>
      <c r="W32" s="58"/>
      <c r="X32" s="58"/>
      <c r="Y32" s="58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</row>
    <row r="33" spans="1:48" ht="15.75">
      <c r="A33" s="56"/>
      <c r="B33" s="56"/>
      <c r="C33" s="56"/>
      <c r="D33" s="56"/>
      <c r="E33" s="57"/>
      <c r="F33" s="57"/>
      <c r="G33" s="57"/>
      <c r="H33" s="57"/>
      <c r="I33" s="57"/>
      <c r="J33" s="57"/>
      <c r="K33" s="58" t="s">
        <v>309</v>
      </c>
      <c r="L33" s="57"/>
      <c r="M33" s="58"/>
      <c r="N33" s="58"/>
      <c r="O33" s="58"/>
      <c r="P33" s="59"/>
      <c r="Q33" s="58"/>
      <c r="R33" s="58"/>
      <c r="S33" s="58"/>
      <c r="T33" s="58"/>
      <c r="U33" s="58"/>
      <c r="V33" s="59"/>
      <c r="W33" s="58"/>
      <c r="X33" s="58"/>
      <c r="Y33" s="58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</row>
    <row r="34" spans="1:48" ht="15.75">
      <c r="A34" s="56"/>
      <c r="B34" s="56"/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8"/>
      <c r="O34" s="58"/>
      <c r="P34" s="59"/>
      <c r="Q34" s="58"/>
      <c r="R34" s="58"/>
      <c r="S34" s="58"/>
      <c r="T34" s="57"/>
      <c r="U34" s="57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</row>
    <row r="35" spans="1:48" ht="15.75">
      <c r="A35" s="56"/>
      <c r="B35" s="56"/>
      <c r="C35" s="56"/>
      <c r="D35" s="56"/>
      <c r="E35" s="57"/>
      <c r="F35" s="57"/>
      <c r="G35" s="57"/>
      <c r="H35" s="57"/>
      <c r="I35" s="57"/>
      <c r="J35" s="57"/>
      <c r="K35" s="57"/>
      <c r="L35" s="56"/>
      <c r="M35" s="56"/>
      <c r="N35" s="56"/>
      <c r="O35" s="56"/>
      <c r="P35" s="56"/>
      <c r="Q35" s="58" t="s">
        <v>321</v>
      </c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</row>
    <row r="36" spans="1:48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</row>
    <row r="37" spans="1:48" ht="18">
      <c r="A37" s="56"/>
      <c r="B37" s="56"/>
      <c r="C37" s="56"/>
      <c r="D37" s="56"/>
      <c r="E37" s="56"/>
      <c r="F37" s="56"/>
      <c r="G37" s="56"/>
      <c r="H37" s="56"/>
      <c r="I37" s="61"/>
      <c r="J37" s="56"/>
      <c r="K37" s="60"/>
      <c r="L37" s="62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2"/>
      <c r="X37" s="60"/>
      <c r="Y37" s="62"/>
      <c r="Z37" s="60"/>
      <c r="AA37" s="62"/>
      <c r="AB37" s="62"/>
      <c r="AC37" s="62"/>
      <c r="AD37" s="60"/>
      <c r="AE37" s="63"/>
      <c r="AF37" s="64"/>
      <c r="AG37" s="64"/>
      <c r="AH37" s="64"/>
      <c r="AI37" s="64"/>
      <c r="AJ37" s="64"/>
      <c r="AK37" s="64"/>
      <c r="AL37" s="64"/>
      <c r="AM37" s="56"/>
      <c r="AN37" s="64"/>
      <c r="AO37" s="64"/>
      <c r="AP37" s="64"/>
      <c r="AQ37" s="64"/>
      <c r="AR37" s="64"/>
      <c r="AS37" s="64"/>
      <c r="AT37" s="60"/>
      <c r="AU37" s="65"/>
      <c r="AV37" s="61"/>
    </row>
    <row r="38" spans="1:48" ht="18">
      <c r="A38" s="56"/>
      <c r="B38" s="56"/>
      <c r="C38" s="56"/>
      <c r="D38" s="56"/>
      <c r="E38" s="56"/>
      <c r="F38" s="56"/>
      <c r="G38" s="56"/>
      <c r="H38" s="56"/>
      <c r="I38" s="61"/>
      <c r="J38" s="56"/>
      <c r="K38" s="60"/>
      <c r="L38" s="62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2"/>
      <c r="X38" s="60"/>
      <c r="Y38" s="62"/>
      <c r="Z38" s="60"/>
      <c r="AA38" s="62"/>
      <c r="AB38" s="62"/>
      <c r="AC38" s="62"/>
      <c r="AD38" s="60"/>
      <c r="AE38" s="63"/>
      <c r="AF38" s="64"/>
      <c r="AG38" s="64"/>
      <c r="AH38" s="64"/>
      <c r="AI38" s="64"/>
      <c r="AJ38" s="64"/>
      <c r="AK38" s="64"/>
      <c r="AL38" s="64"/>
      <c r="AM38" s="56"/>
      <c r="AN38" s="64"/>
      <c r="AO38" s="64"/>
      <c r="AP38" s="64"/>
      <c r="AQ38" s="64"/>
      <c r="AR38" s="64"/>
      <c r="AS38" s="64"/>
      <c r="AT38" s="60"/>
      <c r="AU38" s="65"/>
      <c r="AV38" s="61"/>
    </row>
  </sheetData>
  <printOptions/>
  <pageMargins left="0" right="0" top="0" bottom="0" header="0.5118110236220472" footer="2.0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workbookViewId="0" topLeftCell="A8">
      <selection activeCell="AY10" sqref="AY10"/>
    </sheetView>
  </sheetViews>
  <sheetFormatPr defaultColWidth="9.00390625" defaultRowHeight="12.75"/>
  <cols>
    <col min="1" max="1" width="5.375" style="0" customWidth="1"/>
    <col min="2" max="2" width="6.75390625" style="0" hidden="1" customWidth="1"/>
    <col min="3" max="3" width="26.875" style="0" customWidth="1"/>
    <col min="4" max="4" width="14.00390625" style="0" customWidth="1"/>
    <col min="5" max="5" width="14.375" style="0" customWidth="1"/>
    <col min="6" max="6" width="10.875" style="0" bestFit="1" customWidth="1"/>
    <col min="7" max="7" width="11.375" style="0" bestFit="1" customWidth="1"/>
    <col min="8" max="8" width="64.25390625" style="0" customWidth="1"/>
    <col min="9" max="9" width="15.00390625" style="4" hidden="1" customWidth="1"/>
    <col min="10" max="10" width="0.12890625" style="0" hidden="1" customWidth="1"/>
    <col min="11" max="11" width="0.2421875" style="1" hidden="1" customWidth="1"/>
    <col min="12" max="12" width="18.25390625" style="3" hidden="1" customWidth="1"/>
    <col min="13" max="13" width="8.00390625" style="1" hidden="1" customWidth="1"/>
    <col min="14" max="14" width="12.75390625" style="1" hidden="1" customWidth="1"/>
    <col min="15" max="15" width="11.00390625" style="1" hidden="1" customWidth="1"/>
    <col min="16" max="16" width="11.125" style="1" hidden="1" customWidth="1"/>
    <col min="17" max="17" width="9.25390625" style="1" hidden="1" customWidth="1"/>
    <col min="18" max="18" width="11.25390625" style="1" hidden="1" customWidth="1"/>
    <col min="19" max="20" width="0.12890625" style="1" hidden="1" customWidth="1"/>
    <col min="21" max="21" width="10.75390625" style="1" hidden="1" customWidth="1"/>
    <col min="22" max="22" width="9.125" style="1" hidden="1" customWidth="1"/>
    <col min="23" max="23" width="11.25390625" style="3" hidden="1" customWidth="1"/>
    <col min="24" max="24" width="0.12890625" style="1" hidden="1" customWidth="1"/>
    <col min="25" max="25" width="9.625" style="3" hidden="1" customWidth="1"/>
    <col min="26" max="26" width="9.375" style="1" hidden="1" customWidth="1"/>
    <col min="27" max="27" width="9.125" style="3" hidden="1" customWidth="1"/>
    <col min="28" max="28" width="0.6171875" style="3" hidden="1" customWidth="1"/>
    <col min="29" max="29" width="0.12890625" style="3" hidden="1" customWidth="1"/>
    <col min="30" max="30" width="0.74609375" style="1" hidden="1" customWidth="1"/>
    <col min="31" max="31" width="14.375" style="6" hidden="1" customWidth="1"/>
    <col min="32" max="32" width="17.875" style="5" hidden="1" customWidth="1"/>
    <col min="33" max="38" width="9.125" style="5" hidden="1" customWidth="1"/>
    <col min="39" max="39" width="11.125" style="0" hidden="1" customWidth="1"/>
    <col min="40" max="45" width="11.125" style="5" hidden="1" customWidth="1"/>
    <col min="46" max="46" width="9.125" style="1" hidden="1" customWidth="1"/>
    <col min="47" max="47" width="31.25390625" style="19" hidden="1" customWidth="1"/>
    <col min="48" max="48" width="12.625" style="4" hidden="1" customWidth="1"/>
  </cols>
  <sheetData>
    <row r="1" spans="1:31" ht="18">
      <c r="A1" s="28" t="s">
        <v>165</v>
      </c>
      <c r="AE1" s="22"/>
    </row>
    <row r="2" spans="1:31" ht="18">
      <c r="A2" s="28" t="s">
        <v>166</v>
      </c>
      <c r="AE2" s="22"/>
    </row>
    <row r="3" spans="1:31" ht="18">
      <c r="A3" s="28" t="s">
        <v>113</v>
      </c>
      <c r="AE3" s="22"/>
    </row>
    <row r="4" spans="1:48" ht="23.25">
      <c r="A4" s="41" t="s">
        <v>168</v>
      </c>
      <c r="B4" s="42"/>
      <c r="C4" s="42"/>
      <c r="D4" s="42"/>
      <c r="E4" s="42"/>
      <c r="F4" s="42"/>
      <c r="G4" s="42"/>
      <c r="H4" s="42"/>
      <c r="I4" s="43"/>
      <c r="J4" s="42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5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4"/>
      <c r="AU4" s="46"/>
      <c r="AV4" s="43"/>
    </row>
    <row r="5" spans="1:31" ht="23.25">
      <c r="A5" s="27"/>
      <c r="AE5" s="22"/>
    </row>
    <row r="6" spans="1:48" ht="86.25" customHeight="1">
      <c r="A6" s="8" t="s">
        <v>0</v>
      </c>
      <c r="B6" s="8" t="s">
        <v>36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33</v>
      </c>
      <c r="H6" s="8" t="s">
        <v>173</v>
      </c>
      <c r="I6" s="29" t="s">
        <v>24</v>
      </c>
      <c r="J6" s="8" t="s">
        <v>174</v>
      </c>
      <c r="K6" s="26" t="s">
        <v>30</v>
      </c>
      <c r="L6" s="26" t="s">
        <v>29</v>
      </c>
      <c r="M6" s="26" t="s">
        <v>28</v>
      </c>
      <c r="N6" s="26" t="s">
        <v>27</v>
      </c>
      <c r="O6" s="26" t="s">
        <v>26</v>
      </c>
      <c r="P6" s="26" t="s">
        <v>25</v>
      </c>
      <c r="Q6" s="26" t="s">
        <v>114</v>
      </c>
      <c r="R6" s="26" t="s">
        <v>111</v>
      </c>
      <c r="S6" s="26" t="s">
        <v>31</v>
      </c>
      <c r="T6" s="26" t="s">
        <v>112</v>
      </c>
      <c r="U6" s="26" t="s">
        <v>32</v>
      </c>
      <c r="V6" s="26" t="s">
        <v>23</v>
      </c>
      <c r="W6" s="26" t="s">
        <v>115</v>
      </c>
      <c r="X6" s="26" t="s">
        <v>22</v>
      </c>
      <c r="Y6" s="26" t="s">
        <v>116</v>
      </c>
      <c r="Z6" s="26" t="s">
        <v>35</v>
      </c>
      <c r="AA6" s="26" t="s">
        <v>117</v>
      </c>
      <c r="AB6" s="26" t="s">
        <v>80</v>
      </c>
      <c r="AC6" s="26" t="s">
        <v>118</v>
      </c>
      <c r="AD6" s="26"/>
      <c r="AE6" s="26" t="s">
        <v>15</v>
      </c>
      <c r="AF6" s="26" t="s">
        <v>14</v>
      </c>
      <c r="AG6" s="26" t="s">
        <v>6</v>
      </c>
      <c r="AH6" s="26" t="s">
        <v>7</v>
      </c>
      <c r="AI6" s="26" t="s">
        <v>8</v>
      </c>
      <c r="AJ6" s="26" t="s">
        <v>9</v>
      </c>
      <c r="AK6" s="26" t="s">
        <v>10</v>
      </c>
      <c r="AL6" s="26" t="s">
        <v>13</v>
      </c>
      <c r="AM6" s="26" t="s">
        <v>11</v>
      </c>
      <c r="AN6" s="26" t="s">
        <v>16</v>
      </c>
      <c r="AO6" s="26" t="s">
        <v>17</v>
      </c>
      <c r="AP6" s="26" t="s">
        <v>18</v>
      </c>
      <c r="AQ6" s="26" t="s">
        <v>19</v>
      </c>
      <c r="AR6" s="26" t="s">
        <v>20</v>
      </c>
      <c r="AS6" s="26" t="s">
        <v>21</v>
      </c>
      <c r="AT6" s="26" t="s">
        <v>12</v>
      </c>
      <c r="AU6" s="26" t="s">
        <v>39</v>
      </c>
      <c r="AV6" s="26" t="s">
        <v>24</v>
      </c>
    </row>
    <row r="7" spans="1:48" s="2" customFormat="1" ht="30" customHeight="1">
      <c r="A7" s="7">
        <v>1</v>
      </c>
      <c r="B7" s="24">
        <v>62</v>
      </c>
      <c r="C7" s="24" t="s">
        <v>170</v>
      </c>
      <c r="D7" s="24" t="s">
        <v>72</v>
      </c>
      <c r="E7" s="24" t="s">
        <v>41</v>
      </c>
      <c r="F7" s="24" t="s">
        <v>171</v>
      </c>
      <c r="G7" s="47" t="s">
        <v>172</v>
      </c>
      <c r="H7" s="24" t="s">
        <v>175</v>
      </c>
      <c r="I7" s="31">
        <f aca="true" t="shared" si="0" ref="I7:I21">K7+L7+M7+N7+O7+P7+Q7+S7+U7+V7+X7+Z7+AD7+AB7</f>
        <v>1447</v>
      </c>
      <c r="J7" s="30">
        <v>6.67</v>
      </c>
      <c r="K7" s="35">
        <f aca="true" t="shared" si="1" ref="K7:K21">J7*100</f>
        <v>667</v>
      </c>
      <c r="L7" s="35"/>
      <c r="M7" s="35"/>
      <c r="N7" s="35"/>
      <c r="O7" s="35"/>
      <c r="P7" s="35"/>
      <c r="Q7" s="35">
        <v>50</v>
      </c>
      <c r="R7" s="34">
        <v>61</v>
      </c>
      <c r="S7" s="35">
        <f aca="true" t="shared" si="2" ref="S7:S21">AM7</f>
        <v>420</v>
      </c>
      <c r="T7" s="34">
        <v>61</v>
      </c>
      <c r="U7" s="35">
        <f aca="true" t="shared" si="3" ref="U7:U21">AT7</f>
        <v>210</v>
      </c>
      <c r="V7" s="35">
        <v>70</v>
      </c>
      <c r="W7" s="34" t="s">
        <v>121</v>
      </c>
      <c r="X7" s="35">
        <v>30</v>
      </c>
      <c r="Y7" s="34" t="s">
        <v>161</v>
      </c>
      <c r="Z7" s="35"/>
      <c r="AA7" s="34"/>
      <c r="AB7" s="35"/>
      <c r="AC7" s="34"/>
      <c r="AD7" s="35"/>
      <c r="AE7" s="15">
        <f aca="true" t="shared" si="4" ref="AE7:AE21">R7</f>
        <v>61</v>
      </c>
      <c r="AF7" s="16">
        <f aca="true" t="shared" si="5" ref="AF7:AF21">T7</f>
        <v>61</v>
      </c>
      <c r="AG7" s="16">
        <f aca="true" t="shared" si="6" ref="AG7:AG21">IF(AE7&lt;=12,AE7*5,0)</f>
        <v>0</v>
      </c>
      <c r="AH7" s="16">
        <f aca="true" t="shared" si="7" ref="AH7:AH21">IF(AND(AE7&gt;12,AE7&lt;=24),60+(AE7-12)*8,0)</f>
        <v>0</v>
      </c>
      <c r="AI7" s="16">
        <f aca="true" t="shared" si="8" ref="AI7:AI21">IF(AND(AE7&gt;24,AE7&lt;=36),156+(AE7-24)*9,0)</f>
        <v>0</v>
      </c>
      <c r="AJ7" s="16">
        <f aca="true" t="shared" si="9" ref="AJ7:AJ21">IF(AND(AE7&gt;36,AE7&lt;=48),264+(AE7-36)*8,0)</f>
        <v>0</v>
      </c>
      <c r="AK7" s="16">
        <f aca="true" t="shared" si="10" ref="AK7:AK21">IF(AND(AE7&gt;48,AE7&lt;=60),360+(AE7-48)*5,0)</f>
        <v>0</v>
      </c>
      <c r="AL7" s="16">
        <f aca="true" t="shared" si="11" ref="AL7:AL21">IF(AE7&gt;60,420,0)</f>
        <v>420</v>
      </c>
      <c r="AM7" s="17">
        <f aca="true" t="shared" si="12" ref="AM7:AM21">SUM(AG7:AL7)</f>
        <v>420</v>
      </c>
      <c r="AN7" s="16">
        <f aca="true" t="shared" si="13" ref="AN7:AN21">IF(AF7&lt;=12,AF7*2.5,0)</f>
        <v>0</v>
      </c>
      <c r="AO7" s="16">
        <f aca="true" t="shared" si="14" ref="AO7:AO21">IF(AND(AF7&gt;12,AF7&lt;=24),30+(AF7-12)*4,0)</f>
        <v>0</v>
      </c>
      <c r="AP7" s="16">
        <f aca="true" t="shared" si="15" ref="AP7:AP21">IF(AND(AF7&gt;24,AF7&lt;=36),78+(AF7-24)*4.5,0)</f>
        <v>0</v>
      </c>
      <c r="AQ7" s="16">
        <f aca="true" t="shared" si="16" ref="AQ7:AQ21">IF(AND(AF7&gt;36,AF7&lt;=48),132+(AF7-36)*4,0)</f>
        <v>0</v>
      </c>
      <c r="AR7" s="16">
        <f aca="true" t="shared" si="17" ref="AR7:AR21">IF(AND(AF7&gt;48,AF7&lt;=60),180+(AF7-48)*2.5,0)</f>
        <v>0</v>
      </c>
      <c r="AS7" s="16">
        <f aca="true" t="shared" si="18" ref="AS7:AS21">IF(AF7&gt;60,210,0)</f>
        <v>210</v>
      </c>
      <c r="AT7" s="18">
        <f aca="true" t="shared" si="19" ref="AT7:AT21">SUM(AN7:AS7)</f>
        <v>210</v>
      </c>
      <c r="AU7" s="23"/>
      <c r="AV7" s="31">
        <f aca="true" t="shared" si="20" ref="AV7:AV21">I7</f>
        <v>1447</v>
      </c>
    </row>
    <row r="8" spans="1:48" s="10" customFormat="1" ht="30" customHeight="1">
      <c r="A8" s="7">
        <v>2</v>
      </c>
      <c r="B8" s="12">
        <v>41</v>
      </c>
      <c r="C8" s="12" t="s">
        <v>225</v>
      </c>
      <c r="D8" s="12" t="s">
        <v>62</v>
      </c>
      <c r="E8" s="12" t="s">
        <v>226</v>
      </c>
      <c r="F8" s="12" t="s">
        <v>227</v>
      </c>
      <c r="G8" s="48" t="s">
        <v>228</v>
      </c>
      <c r="H8" s="24" t="s">
        <v>175</v>
      </c>
      <c r="I8" s="14">
        <f t="shared" si="0"/>
        <v>1411.5</v>
      </c>
      <c r="J8" s="32">
        <v>7.49</v>
      </c>
      <c r="K8" s="36">
        <f t="shared" si="1"/>
        <v>749</v>
      </c>
      <c r="L8" s="36"/>
      <c r="M8" s="36"/>
      <c r="N8" s="36"/>
      <c r="O8" s="36"/>
      <c r="P8" s="36"/>
      <c r="Q8" s="36"/>
      <c r="R8" s="26">
        <v>55</v>
      </c>
      <c r="S8" s="36">
        <f t="shared" si="2"/>
        <v>395</v>
      </c>
      <c r="T8" s="26">
        <v>55</v>
      </c>
      <c r="U8" s="36">
        <f t="shared" si="3"/>
        <v>197.5</v>
      </c>
      <c r="V8" s="36">
        <v>70</v>
      </c>
      <c r="W8" s="26" t="s">
        <v>121</v>
      </c>
      <c r="X8" s="36"/>
      <c r="Y8" s="26"/>
      <c r="Z8" s="36"/>
      <c r="AA8" s="26"/>
      <c r="AB8" s="36"/>
      <c r="AC8" s="26"/>
      <c r="AD8" s="36"/>
      <c r="AE8" s="15">
        <f t="shared" si="4"/>
        <v>55</v>
      </c>
      <c r="AF8" s="16">
        <f t="shared" si="5"/>
        <v>55</v>
      </c>
      <c r="AG8" s="16">
        <f t="shared" si="6"/>
        <v>0</v>
      </c>
      <c r="AH8" s="16">
        <f t="shared" si="7"/>
        <v>0</v>
      </c>
      <c r="AI8" s="16">
        <f t="shared" si="8"/>
        <v>0</v>
      </c>
      <c r="AJ8" s="16">
        <f t="shared" si="9"/>
        <v>0</v>
      </c>
      <c r="AK8" s="16">
        <f t="shared" si="10"/>
        <v>395</v>
      </c>
      <c r="AL8" s="16">
        <f t="shared" si="11"/>
        <v>0</v>
      </c>
      <c r="AM8" s="17">
        <f t="shared" si="12"/>
        <v>395</v>
      </c>
      <c r="AN8" s="16">
        <f t="shared" si="13"/>
        <v>0</v>
      </c>
      <c r="AO8" s="16">
        <f t="shared" si="14"/>
        <v>0</v>
      </c>
      <c r="AP8" s="16">
        <f t="shared" si="15"/>
        <v>0</v>
      </c>
      <c r="AQ8" s="16">
        <f t="shared" si="16"/>
        <v>0</v>
      </c>
      <c r="AR8" s="16">
        <f t="shared" si="17"/>
        <v>197.5</v>
      </c>
      <c r="AS8" s="16">
        <f t="shared" si="18"/>
        <v>0</v>
      </c>
      <c r="AT8" s="18">
        <f t="shared" si="19"/>
        <v>197.5</v>
      </c>
      <c r="AU8" s="20"/>
      <c r="AV8" s="14">
        <f t="shared" si="20"/>
        <v>1411.5</v>
      </c>
    </row>
    <row r="9" spans="1:48" s="10" customFormat="1" ht="54" customHeight="1">
      <c r="A9" s="7">
        <v>3</v>
      </c>
      <c r="B9" s="12">
        <v>21</v>
      </c>
      <c r="C9" s="12" t="s">
        <v>229</v>
      </c>
      <c r="D9" s="12" t="s">
        <v>53</v>
      </c>
      <c r="E9" s="12" t="s">
        <v>47</v>
      </c>
      <c r="F9" s="12" t="s">
        <v>230</v>
      </c>
      <c r="G9" s="48" t="s">
        <v>231</v>
      </c>
      <c r="H9" s="24" t="s">
        <v>175</v>
      </c>
      <c r="I9" s="14">
        <f t="shared" si="0"/>
        <v>1378.5</v>
      </c>
      <c r="J9" s="32">
        <v>7</v>
      </c>
      <c r="K9" s="36">
        <f t="shared" si="1"/>
        <v>700</v>
      </c>
      <c r="L9" s="36"/>
      <c r="M9" s="36"/>
      <c r="N9" s="36"/>
      <c r="O9" s="36"/>
      <c r="P9" s="36"/>
      <c r="Q9" s="36">
        <v>50</v>
      </c>
      <c r="R9" s="26">
        <v>54</v>
      </c>
      <c r="S9" s="36">
        <f t="shared" si="2"/>
        <v>390</v>
      </c>
      <c r="T9" s="26">
        <v>33</v>
      </c>
      <c r="U9" s="36">
        <f t="shared" si="3"/>
        <v>118.5</v>
      </c>
      <c r="V9" s="36">
        <v>70</v>
      </c>
      <c r="W9" s="34" t="s">
        <v>121</v>
      </c>
      <c r="X9" s="36">
        <v>50</v>
      </c>
      <c r="Y9" s="26" t="s">
        <v>164</v>
      </c>
      <c r="Z9" s="36"/>
      <c r="AA9" s="26"/>
      <c r="AB9" s="36"/>
      <c r="AC9" s="26"/>
      <c r="AD9" s="36"/>
      <c r="AE9" s="15">
        <f t="shared" si="4"/>
        <v>54</v>
      </c>
      <c r="AF9" s="16">
        <f t="shared" si="5"/>
        <v>33</v>
      </c>
      <c r="AG9" s="16">
        <f t="shared" si="6"/>
        <v>0</v>
      </c>
      <c r="AH9" s="16">
        <f t="shared" si="7"/>
        <v>0</v>
      </c>
      <c r="AI9" s="16">
        <f t="shared" si="8"/>
        <v>0</v>
      </c>
      <c r="AJ9" s="16">
        <f t="shared" si="9"/>
        <v>0</v>
      </c>
      <c r="AK9" s="16">
        <f t="shared" si="10"/>
        <v>390</v>
      </c>
      <c r="AL9" s="16">
        <f t="shared" si="11"/>
        <v>0</v>
      </c>
      <c r="AM9" s="17">
        <f t="shared" si="12"/>
        <v>390</v>
      </c>
      <c r="AN9" s="16">
        <f t="shared" si="13"/>
        <v>0</v>
      </c>
      <c r="AO9" s="16">
        <f t="shared" si="14"/>
        <v>0</v>
      </c>
      <c r="AP9" s="16">
        <f t="shared" si="15"/>
        <v>118.5</v>
      </c>
      <c r="AQ9" s="16">
        <f t="shared" si="16"/>
        <v>0</v>
      </c>
      <c r="AR9" s="16">
        <f t="shared" si="17"/>
        <v>0</v>
      </c>
      <c r="AS9" s="16">
        <f t="shared" si="18"/>
        <v>0</v>
      </c>
      <c r="AT9" s="18">
        <f t="shared" si="19"/>
        <v>118.5</v>
      </c>
      <c r="AU9" s="20" t="s">
        <v>84</v>
      </c>
      <c r="AV9" s="14">
        <f t="shared" si="20"/>
        <v>1378.5</v>
      </c>
    </row>
    <row r="10" spans="1:48" s="10" customFormat="1" ht="54.75" customHeight="1">
      <c r="A10" s="7">
        <v>4</v>
      </c>
      <c r="B10" s="12">
        <v>33</v>
      </c>
      <c r="C10" s="12" t="s">
        <v>233</v>
      </c>
      <c r="D10" s="12" t="s">
        <v>82</v>
      </c>
      <c r="E10" s="12" t="s">
        <v>65</v>
      </c>
      <c r="F10" s="12" t="s">
        <v>234</v>
      </c>
      <c r="G10" s="48" t="s">
        <v>144</v>
      </c>
      <c r="H10" s="12" t="s">
        <v>235</v>
      </c>
      <c r="I10" s="14">
        <f t="shared" si="0"/>
        <v>1366</v>
      </c>
      <c r="J10" s="32">
        <v>7.61</v>
      </c>
      <c r="K10" s="36">
        <f t="shared" si="1"/>
        <v>761</v>
      </c>
      <c r="L10" s="36"/>
      <c r="M10" s="36"/>
      <c r="N10" s="36"/>
      <c r="O10" s="36"/>
      <c r="P10" s="36"/>
      <c r="Q10" s="36">
        <v>50</v>
      </c>
      <c r="R10" s="26">
        <v>221</v>
      </c>
      <c r="S10" s="36">
        <f t="shared" si="2"/>
        <v>420</v>
      </c>
      <c r="T10" s="26">
        <v>30</v>
      </c>
      <c r="U10" s="36">
        <f t="shared" si="3"/>
        <v>105</v>
      </c>
      <c r="V10" s="36">
        <v>30</v>
      </c>
      <c r="W10" s="34" t="s">
        <v>161</v>
      </c>
      <c r="X10" s="36"/>
      <c r="Y10" s="26"/>
      <c r="Z10" s="36"/>
      <c r="AA10" s="26"/>
      <c r="AB10" s="36"/>
      <c r="AC10" s="26"/>
      <c r="AD10" s="36"/>
      <c r="AE10" s="15">
        <f t="shared" si="4"/>
        <v>221</v>
      </c>
      <c r="AF10" s="16">
        <f t="shared" si="5"/>
        <v>30</v>
      </c>
      <c r="AG10" s="16">
        <f t="shared" si="6"/>
        <v>0</v>
      </c>
      <c r="AH10" s="16">
        <f t="shared" si="7"/>
        <v>0</v>
      </c>
      <c r="AI10" s="16">
        <f t="shared" si="8"/>
        <v>0</v>
      </c>
      <c r="AJ10" s="16">
        <f t="shared" si="9"/>
        <v>0</v>
      </c>
      <c r="AK10" s="16">
        <f t="shared" si="10"/>
        <v>0</v>
      </c>
      <c r="AL10" s="16">
        <f t="shared" si="11"/>
        <v>420</v>
      </c>
      <c r="AM10" s="17">
        <f t="shared" si="12"/>
        <v>420</v>
      </c>
      <c r="AN10" s="16">
        <f t="shared" si="13"/>
        <v>0</v>
      </c>
      <c r="AO10" s="16">
        <f t="shared" si="14"/>
        <v>0</v>
      </c>
      <c r="AP10" s="16">
        <f t="shared" si="15"/>
        <v>105</v>
      </c>
      <c r="AQ10" s="16">
        <f t="shared" si="16"/>
        <v>0</v>
      </c>
      <c r="AR10" s="16">
        <f t="shared" si="17"/>
        <v>0</v>
      </c>
      <c r="AS10" s="16">
        <f t="shared" si="18"/>
        <v>0</v>
      </c>
      <c r="AT10" s="18">
        <f t="shared" si="19"/>
        <v>105</v>
      </c>
      <c r="AU10" s="20"/>
      <c r="AV10" s="14">
        <f t="shared" si="20"/>
        <v>1366</v>
      </c>
    </row>
    <row r="11" spans="1:48" s="10" customFormat="1" ht="60" customHeight="1">
      <c r="A11" s="7">
        <v>5</v>
      </c>
      <c r="B11" s="12">
        <v>32</v>
      </c>
      <c r="C11" s="12" t="s">
        <v>236</v>
      </c>
      <c r="D11" s="12" t="s">
        <v>37</v>
      </c>
      <c r="E11" s="12" t="s">
        <v>66</v>
      </c>
      <c r="F11" s="12" t="s">
        <v>237</v>
      </c>
      <c r="G11" s="48" t="s">
        <v>154</v>
      </c>
      <c r="H11" s="12" t="s">
        <v>306</v>
      </c>
      <c r="I11" s="14">
        <f t="shared" si="0"/>
        <v>1360</v>
      </c>
      <c r="J11" s="32">
        <v>6.1</v>
      </c>
      <c r="K11" s="36">
        <f t="shared" si="1"/>
        <v>610</v>
      </c>
      <c r="L11" s="36"/>
      <c r="M11" s="36"/>
      <c r="N11" s="36"/>
      <c r="O11" s="36"/>
      <c r="P11" s="36"/>
      <c r="Q11" s="36">
        <v>50</v>
      </c>
      <c r="R11" s="26">
        <v>122</v>
      </c>
      <c r="S11" s="36">
        <f t="shared" si="2"/>
        <v>420</v>
      </c>
      <c r="T11" s="26">
        <v>122</v>
      </c>
      <c r="U11" s="36">
        <f t="shared" si="3"/>
        <v>210</v>
      </c>
      <c r="V11" s="36">
        <v>70</v>
      </c>
      <c r="W11" s="26" t="s">
        <v>121</v>
      </c>
      <c r="X11" s="36"/>
      <c r="Y11" s="26"/>
      <c r="Z11" s="36"/>
      <c r="AA11" s="26"/>
      <c r="AB11" s="36"/>
      <c r="AC11" s="26"/>
      <c r="AD11" s="36"/>
      <c r="AE11" s="15">
        <f t="shared" si="4"/>
        <v>122</v>
      </c>
      <c r="AF11" s="16">
        <f t="shared" si="5"/>
        <v>122</v>
      </c>
      <c r="AG11" s="16">
        <f t="shared" si="6"/>
        <v>0</v>
      </c>
      <c r="AH11" s="16">
        <f t="shared" si="7"/>
        <v>0</v>
      </c>
      <c r="AI11" s="16">
        <f t="shared" si="8"/>
        <v>0</v>
      </c>
      <c r="AJ11" s="16">
        <f t="shared" si="9"/>
        <v>0</v>
      </c>
      <c r="AK11" s="16">
        <f t="shared" si="10"/>
        <v>0</v>
      </c>
      <c r="AL11" s="16">
        <f t="shared" si="11"/>
        <v>420</v>
      </c>
      <c r="AM11" s="17">
        <f t="shared" si="12"/>
        <v>420</v>
      </c>
      <c r="AN11" s="16">
        <f t="shared" si="13"/>
        <v>0</v>
      </c>
      <c r="AO11" s="16">
        <f t="shared" si="14"/>
        <v>0</v>
      </c>
      <c r="AP11" s="16">
        <f t="shared" si="15"/>
        <v>0</v>
      </c>
      <c r="AQ11" s="16">
        <f t="shared" si="16"/>
        <v>0</v>
      </c>
      <c r="AR11" s="16">
        <f t="shared" si="17"/>
        <v>0</v>
      </c>
      <c r="AS11" s="16">
        <f t="shared" si="18"/>
        <v>210</v>
      </c>
      <c r="AT11" s="18">
        <f t="shared" si="19"/>
        <v>210</v>
      </c>
      <c r="AU11" s="20"/>
      <c r="AV11" s="14">
        <f t="shared" si="20"/>
        <v>1360</v>
      </c>
    </row>
    <row r="12" spans="1:48" s="10" customFormat="1" ht="30" customHeight="1">
      <c r="A12" s="7">
        <v>6</v>
      </c>
      <c r="B12" s="12">
        <v>80</v>
      </c>
      <c r="C12" s="12" t="s">
        <v>238</v>
      </c>
      <c r="D12" s="12" t="s">
        <v>46</v>
      </c>
      <c r="E12" s="12" t="s">
        <v>239</v>
      </c>
      <c r="F12" s="12" t="s">
        <v>240</v>
      </c>
      <c r="G12" s="48" t="s">
        <v>191</v>
      </c>
      <c r="H12" s="24" t="s">
        <v>175</v>
      </c>
      <c r="I12" s="14">
        <f t="shared" si="0"/>
        <v>1358</v>
      </c>
      <c r="J12" s="32">
        <v>6.98</v>
      </c>
      <c r="K12" s="36">
        <f t="shared" si="1"/>
        <v>698</v>
      </c>
      <c r="L12" s="36"/>
      <c r="M12" s="36"/>
      <c r="N12" s="36"/>
      <c r="O12" s="36"/>
      <c r="P12" s="36"/>
      <c r="Q12" s="36"/>
      <c r="R12" s="26">
        <v>60</v>
      </c>
      <c r="S12" s="36">
        <f t="shared" si="2"/>
        <v>420</v>
      </c>
      <c r="T12" s="26">
        <v>60</v>
      </c>
      <c r="U12" s="36">
        <f t="shared" si="3"/>
        <v>210</v>
      </c>
      <c r="V12" s="36">
        <v>30</v>
      </c>
      <c r="W12" s="34" t="s">
        <v>162</v>
      </c>
      <c r="X12" s="36"/>
      <c r="Y12" s="26"/>
      <c r="Z12" s="36"/>
      <c r="AA12" s="26"/>
      <c r="AB12" s="36"/>
      <c r="AC12" s="26"/>
      <c r="AD12" s="36"/>
      <c r="AE12" s="15">
        <f t="shared" si="4"/>
        <v>60</v>
      </c>
      <c r="AF12" s="16">
        <f t="shared" si="5"/>
        <v>60</v>
      </c>
      <c r="AG12" s="16">
        <f t="shared" si="6"/>
        <v>0</v>
      </c>
      <c r="AH12" s="16">
        <f t="shared" si="7"/>
        <v>0</v>
      </c>
      <c r="AI12" s="16">
        <f t="shared" si="8"/>
        <v>0</v>
      </c>
      <c r="AJ12" s="16">
        <f t="shared" si="9"/>
        <v>0</v>
      </c>
      <c r="AK12" s="16">
        <f t="shared" si="10"/>
        <v>420</v>
      </c>
      <c r="AL12" s="16">
        <f t="shared" si="11"/>
        <v>0</v>
      </c>
      <c r="AM12" s="17">
        <f t="shared" si="12"/>
        <v>420</v>
      </c>
      <c r="AN12" s="16">
        <f t="shared" si="13"/>
        <v>0</v>
      </c>
      <c r="AO12" s="16">
        <f t="shared" si="14"/>
        <v>0</v>
      </c>
      <c r="AP12" s="16">
        <f t="shared" si="15"/>
        <v>0</v>
      </c>
      <c r="AQ12" s="16">
        <f t="shared" si="16"/>
        <v>0</v>
      </c>
      <c r="AR12" s="16">
        <f t="shared" si="17"/>
        <v>210</v>
      </c>
      <c r="AS12" s="16">
        <f t="shared" si="18"/>
        <v>0</v>
      </c>
      <c r="AT12" s="18">
        <f t="shared" si="19"/>
        <v>210</v>
      </c>
      <c r="AU12" s="20"/>
      <c r="AV12" s="14">
        <f t="shared" si="20"/>
        <v>1358</v>
      </c>
    </row>
    <row r="13" spans="1:48" s="10" customFormat="1" ht="47.25" customHeight="1">
      <c r="A13" s="7">
        <v>7</v>
      </c>
      <c r="B13" s="12">
        <v>56</v>
      </c>
      <c r="C13" s="12" t="s">
        <v>241</v>
      </c>
      <c r="D13" s="12" t="s">
        <v>242</v>
      </c>
      <c r="E13" s="12" t="s">
        <v>47</v>
      </c>
      <c r="F13" s="12" t="s">
        <v>243</v>
      </c>
      <c r="G13" s="48" t="s">
        <v>125</v>
      </c>
      <c r="H13" s="24" t="s">
        <v>302</v>
      </c>
      <c r="I13" s="14">
        <f t="shared" si="0"/>
        <v>1328</v>
      </c>
      <c r="J13" s="32">
        <v>6.88</v>
      </c>
      <c r="K13" s="36">
        <f t="shared" si="1"/>
        <v>688</v>
      </c>
      <c r="L13" s="36"/>
      <c r="M13" s="36"/>
      <c r="N13" s="36"/>
      <c r="O13" s="36"/>
      <c r="P13" s="36">
        <v>150</v>
      </c>
      <c r="Q13" s="36"/>
      <c r="R13" s="26">
        <v>50</v>
      </c>
      <c r="S13" s="36">
        <f t="shared" si="2"/>
        <v>370</v>
      </c>
      <c r="T13" s="26"/>
      <c r="U13" s="36">
        <f t="shared" si="3"/>
        <v>0</v>
      </c>
      <c r="V13" s="36">
        <v>70</v>
      </c>
      <c r="W13" s="34" t="s">
        <v>121</v>
      </c>
      <c r="X13" s="36">
        <v>50</v>
      </c>
      <c r="Y13" s="26" t="s">
        <v>164</v>
      </c>
      <c r="Z13" s="36"/>
      <c r="AA13" s="26"/>
      <c r="AB13" s="36"/>
      <c r="AC13" s="26"/>
      <c r="AD13" s="36"/>
      <c r="AE13" s="15">
        <f t="shared" si="4"/>
        <v>50</v>
      </c>
      <c r="AF13" s="16">
        <f t="shared" si="5"/>
        <v>0</v>
      </c>
      <c r="AG13" s="16">
        <f t="shared" si="6"/>
        <v>0</v>
      </c>
      <c r="AH13" s="16">
        <f t="shared" si="7"/>
        <v>0</v>
      </c>
      <c r="AI13" s="16">
        <f t="shared" si="8"/>
        <v>0</v>
      </c>
      <c r="AJ13" s="16">
        <f t="shared" si="9"/>
        <v>0</v>
      </c>
      <c r="AK13" s="16">
        <f t="shared" si="10"/>
        <v>370</v>
      </c>
      <c r="AL13" s="16">
        <f t="shared" si="11"/>
        <v>0</v>
      </c>
      <c r="AM13" s="17">
        <f t="shared" si="12"/>
        <v>370</v>
      </c>
      <c r="AN13" s="16">
        <f t="shared" si="13"/>
        <v>0</v>
      </c>
      <c r="AO13" s="16">
        <f t="shared" si="14"/>
        <v>0</v>
      </c>
      <c r="AP13" s="16">
        <f t="shared" si="15"/>
        <v>0</v>
      </c>
      <c r="AQ13" s="16">
        <f t="shared" si="16"/>
        <v>0</v>
      </c>
      <c r="AR13" s="16">
        <f t="shared" si="17"/>
        <v>0</v>
      </c>
      <c r="AS13" s="16">
        <f t="shared" si="18"/>
        <v>0</v>
      </c>
      <c r="AT13" s="18">
        <f t="shared" si="19"/>
        <v>0</v>
      </c>
      <c r="AU13" s="20" t="s">
        <v>95</v>
      </c>
      <c r="AV13" s="14">
        <f t="shared" si="20"/>
        <v>1328</v>
      </c>
    </row>
    <row r="14" spans="1:48" s="10" customFormat="1" ht="37.5" customHeight="1">
      <c r="A14" s="7">
        <v>8</v>
      </c>
      <c r="B14" s="12">
        <v>88</v>
      </c>
      <c r="C14" s="12" t="s">
        <v>244</v>
      </c>
      <c r="D14" s="12" t="s">
        <v>56</v>
      </c>
      <c r="E14" s="12" t="s">
        <v>245</v>
      </c>
      <c r="F14" s="12" t="s">
        <v>246</v>
      </c>
      <c r="G14" s="48" t="s">
        <v>231</v>
      </c>
      <c r="H14" s="12" t="s">
        <v>247</v>
      </c>
      <c r="I14" s="14">
        <f t="shared" si="0"/>
        <v>1314</v>
      </c>
      <c r="J14" s="32">
        <v>6.74</v>
      </c>
      <c r="K14" s="36">
        <f t="shared" si="1"/>
        <v>674</v>
      </c>
      <c r="L14" s="36"/>
      <c r="M14" s="36"/>
      <c r="N14" s="36"/>
      <c r="O14" s="36"/>
      <c r="P14" s="36">
        <v>150</v>
      </c>
      <c r="Q14" s="36"/>
      <c r="R14" s="26">
        <v>63</v>
      </c>
      <c r="S14" s="36">
        <f t="shared" si="2"/>
        <v>420</v>
      </c>
      <c r="T14" s="26"/>
      <c r="U14" s="36">
        <f t="shared" si="3"/>
        <v>0</v>
      </c>
      <c r="V14" s="36">
        <v>70</v>
      </c>
      <c r="W14" s="26" t="s">
        <v>121</v>
      </c>
      <c r="X14" s="36"/>
      <c r="Y14" s="26"/>
      <c r="Z14" s="36"/>
      <c r="AA14" s="26"/>
      <c r="AB14" s="36"/>
      <c r="AC14" s="26"/>
      <c r="AD14" s="36"/>
      <c r="AE14" s="15">
        <f t="shared" si="4"/>
        <v>63</v>
      </c>
      <c r="AF14" s="16">
        <f t="shared" si="5"/>
        <v>0</v>
      </c>
      <c r="AG14" s="16">
        <f t="shared" si="6"/>
        <v>0</v>
      </c>
      <c r="AH14" s="16">
        <f t="shared" si="7"/>
        <v>0</v>
      </c>
      <c r="AI14" s="16">
        <f t="shared" si="8"/>
        <v>0</v>
      </c>
      <c r="AJ14" s="16">
        <f t="shared" si="9"/>
        <v>0</v>
      </c>
      <c r="AK14" s="16">
        <f t="shared" si="10"/>
        <v>0</v>
      </c>
      <c r="AL14" s="16">
        <f t="shared" si="11"/>
        <v>420</v>
      </c>
      <c r="AM14" s="17">
        <f t="shared" si="12"/>
        <v>420</v>
      </c>
      <c r="AN14" s="16">
        <f t="shared" si="13"/>
        <v>0</v>
      </c>
      <c r="AO14" s="16">
        <f t="shared" si="14"/>
        <v>0</v>
      </c>
      <c r="AP14" s="16">
        <f t="shared" si="15"/>
        <v>0</v>
      </c>
      <c r="AQ14" s="16">
        <f t="shared" si="16"/>
        <v>0</v>
      </c>
      <c r="AR14" s="16">
        <f t="shared" si="17"/>
        <v>0</v>
      </c>
      <c r="AS14" s="16">
        <f t="shared" si="18"/>
        <v>0</v>
      </c>
      <c r="AT14" s="18">
        <f t="shared" si="19"/>
        <v>0</v>
      </c>
      <c r="AU14" s="20" t="s">
        <v>105</v>
      </c>
      <c r="AV14" s="14">
        <f t="shared" si="20"/>
        <v>1314</v>
      </c>
    </row>
    <row r="15" spans="1:48" s="10" customFormat="1" ht="36.75" customHeight="1">
      <c r="A15" s="7">
        <v>9</v>
      </c>
      <c r="B15" s="12">
        <v>105</v>
      </c>
      <c r="C15" s="12" t="s">
        <v>248</v>
      </c>
      <c r="D15" s="12" t="s">
        <v>42</v>
      </c>
      <c r="E15" s="12" t="s">
        <v>45</v>
      </c>
      <c r="F15" s="12" t="s">
        <v>249</v>
      </c>
      <c r="G15" s="48" t="s">
        <v>250</v>
      </c>
      <c r="H15" s="24" t="s">
        <v>175</v>
      </c>
      <c r="I15" s="14">
        <f t="shared" si="0"/>
        <v>1278</v>
      </c>
      <c r="J15" s="32">
        <v>6.18</v>
      </c>
      <c r="K15" s="36">
        <f t="shared" si="1"/>
        <v>618</v>
      </c>
      <c r="L15" s="36"/>
      <c r="M15" s="36"/>
      <c r="N15" s="36"/>
      <c r="O15" s="36"/>
      <c r="P15" s="36"/>
      <c r="Q15" s="36"/>
      <c r="R15" s="26">
        <v>113</v>
      </c>
      <c r="S15" s="36">
        <f t="shared" si="2"/>
        <v>420</v>
      </c>
      <c r="T15" s="26">
        <v>113</v>
      </c>
      <c r="U15" s="36">
        <f t="shared" si="3"/>
        <v>210</v>
      </c>
      <c r="V15" s="36">
        <v>30</v>
      </c>
      <c r="W15" s="34" t="s">
        <v>162</v>
      </c>
      <c r="X15" s="36"/>
      <c r="Y15" s="26"/>
      <c r="Z15" s="36"/>
      <c r="AA15" s="26"/>
      <c r="AB15" s="36"/>
      <c r="AC15" s="26"/>
      <c r="AD15" s="36"/>
      <c r="AE15" s="15">
        <f t="shared" si="4"/>
        <v>113</v>
      </c>
      <c r="AF15" s="16">
        <f t="shared" si="5"/>
        <v>113</v>
      </c>
      <c r="AG15" s="16">
        <f t="shared" si="6"/>
        <v>0</v>
      </c>
      <c r="AH15" s="16">
        <f t="shared" si="7"/>
        <v>0</v>
      </c>
      <c r="AI15" s="16">
        <f t="shared" si="8"/>
        <v>0</v>
      </c>
      <c r="AJ15" s="16">
        <f t="shared" si="9"/>
        <v>0</v>
      </c>
      <c r="AK15" s="16">
        <f t="shared" si="10"/>
        <v>0</v>
      </c>
      <c r="AL15" s="16">
        <f t="shared" si="11"/>
        <v>420</v>
      </c>
      <c r="AM15" s="17">
        <f t="shared" si="12"/>
        <v>420</v>
      </c>
      <c r="AN15" s="16">
        <f t="shared" si="13"/>
        <v>0</v>
      </c>
      <c r="AO15" s="16">
        <f t="shared" si="14"/>
        <v>0</v>
      </c>
      <c r="AP15" s="16">
        <f t="shared" si="15"/>
        <v>0</v>
      </c>
      <c r="AQ15" s="16">
        <f t="shared" si="16"/>
        <v>0</v>
      </c>
      <c r="AR15" s="16">
        <f t="shared" si="17"/>
        <v>0</v>
      </c>
      <c r="AS15" s="16">
        <f t="shared" si="18"/>
        <v>210</v>
      </c>
      <c r="AT15" s="18">
        <f t="shared" si="19"/>
        <v>210</v>
      </c>
      <c r="AU15" s="20"/>
      <c r="AV15" s="14">
        <f t="shared" si="20"/>
        <v>1278</v>
      </c>
    </row>
    <row r="16" spans="1:48" s="10" customFormat="1" ht="57.75" customHeight="1" hidden="1">
      <c r="A16" s="7">
        <v>10</v>
      </c>
      <c r="B16" s="12">
        <v>101</v>
      </c>
      <c r="C16" s="12"/>
      <c r="D16" s="12" t="s">
        <v>53</v>
      </c>
      <c r="E16" s="12" t="s">
        <v>50</v>
      </c>
      <c r="F16" s="12" t="s">
        <v>123</v>
      </c>
      <c r="G16" s="48" t="s">
        <v>125</v>
      </c>
      <c r="H16" s="24" t="s">
        <v>232</v>
      </c>
      <c r="I16" s="14">
        <f t="shared" si="0"/>
        <v>1228</v>
      </c>
      <c r="J16" s="32">
        <v>7.08</v>
      </c>
      <c r="K16" s="36">
        <f t="shared" si="1"/>
        <v>708</v>
      </c>
      <c r="L16" s="36"/>
      <c r="M16" s="36"/>
      <c r="N16" s="36"/>
      <c r="O16" s="36"/>
      <c r="P16" s="36"/>
      <c r="Q16" s="36"/>
      <c r="R16" s="26">
        <v>96</v>
      </c>
      <c r="S16" s="36">
        <f t="shared" si="2"/>
        <v>420</v>
      </c>
      <c r="T16" s="26"/>
      <c r="U16" s="36">
        <f t="shared" si="3"/>
        <v>0</v>
      </c>
      <c r="V16" s="36">
        <v>70</v>
      </c>
      <c r="W16" s="26" t="s">
        <v>126</v>
      </c>
      <c r="X16" s="36">
        <v>30</v>
      </c>
      <c r="Y16" s="26" t="s">
        <v>163</v>
      </c>
      <c r="Z16" s="36"/>
      <c r="AA16" s="26"/>
      <c r="AB16" s="36"/>
      <c r="AC16" s="26"/>
      <c r="AD16" s="36"/>
      <c r="AE16" s="15">
        <f t="shared" si="4"/>
        <v>96</v>
      </c>
      <c r="AF16" s="16">
        <f t="shared" si="5"/>
        <v>0</v>
      </c>
      <c r="AG16" s="16">
        <f t="shared" si="6"/>
        <v>0</v>
      </c>
      <c r="AH16" s="16">
        <f t="shared" si="7"/>
        <v>0</v>
      </c>
      <c r="AI16" s="16">
        <f t="shared" si="8"/>
        <v>0</v>
      </c>
      <c r="AJ16" s="16">
        <f t="shared" si="9"/>
        <v>0</v>
      </c>
      <c r="AK16" s="16">
        <f t="shared" si="10"/>
        <v>0</v>
      </c>
      <c r="AL16" s="16">
        <f t="shared" si="11"/>
        <v>420</v>
      </c>
      <c r="AM16" s="17">
        <f t="shared" si="12"/>
        <v>420</v>
      </c>
      <c r="AN16" s="16">
        <f t="shared" si="13"/>
        <v>0</v>
      </c>
      <c r="AO16" s="16">
        <f t="shared" si="14"/>
        <v>0</v>
      </c>
      <c r="AP16" s="16">
        <f t="shared" si="15"/>
        <v>0</v>
      </c>
      <c r="AQ16" s="16">
        <f t="shared" si="16"/>
        <v>0</v>
      </c>
      <c r="AR16" s="16">
        <f t="shared" si="17"/>
        <v>0</v>
      </c>
      <c r="AS16" s="16">
        <f t="shared" si="18"/>
        <v>0</v>
      </c>
      <c r="AT16" s="18">
        <f t="shared" si="19"/>
        <v>0</v>
      </c>
      <c r="AU16" s="20"/>
      <c r="AV16" s="14">
        <f t="shared" si="20"/>
        <v>1228</v>
      </c>
    </row>
    <row r="17" spans="1:48" s="10" customFormat="1" ht="57.75" customHeight="1">
      <c r="A17" s="7">
        <v>10</v>
      </c>
      <c r="B17" s="12">
        <v>39</v>
      </c>
      <c r="C17" s="12" t="s">
        <v>300</v>
      </c>
      <c r="D17" s="12" t="s">
        <v>42</v>
      </c>
      <c r="E17" s="12" t="s">
        <v>251</v>
      </c>
      <c r="F17" s="12" t="s">
        <v>252</v>
      </c>
      <c r="G17" s="48" t="s">
        <v>150</v>
      </c>
      <c r="H17" s="12" t="s">
        <v>301</v>
      </c>
      <c r="I17" s="14">
        <f t="shared" si="0"/>
        <v>1189</v>
      </c>
      <c r="J17" s="32">
        <v>7.29</v>
      </c>
      <c r="K17" s="36">
        <f t="shared" si="1"/>
        <v>729</v>
      </c>
      <c r="L17" s="36"/>
      <c r="M17" s="36"/>
      <c r="N17" s="36"/>
      <c r="O17" s="36"/>
      <c r="P17" s="36"/>
      <c r="Q17" s="36"/>
      <c r="R17" s="26">
        <v>113</v>
      </c>
      <c r="S17" s="36">
        <f t="shared" si="2"/>
        <v>420</v>
      </c>
      <c r="T17" s="26"/>
      <c r="U17" s="36">
        <f t="shared" si="3"/>
        <v>0</v>
      </c>
      <c r="V17" s="36">
        <v>30</v>
      </c>
      <c r="W17" s="34" t="s">
        <v>162</v>
      </c>
      <c r="X17" s="36">
        <v>10</v>
      </c>
      <c r="Y17" s="26" t="s">
        <v>151</v>
      </c>
      <c r="Z17" s="36"/>
      <c r="AA17" s="26"/>
      <c r="AB17" s="36"/>
      <c r="AC17" s="26"/>
      <c r="AD17" s="36"/>
      <c r="AE17" s="15">
        <f t="shared" si="4"/>
        <v>113</v>
      </c>
      <c r="AF17" s="16">
        <f t="shared" si="5"/>
        <v>0</v>
      </c>
      <c r="AG17" s="16">
        <f t="shared" si="6"/>
        <v>0</v>
      </c>
      <c r="AH17" s="16">
        <f t="shared" si="7"/>
        <v>0</v>
      </c>
      <c r="AI17" s="16">
        <f t="shared" si="8"/>
        <v>0</v>
      </c>
      <c r="AJ17" s="16">
        <f t="shared" si="9"/>
        <v>0</v>
      </c>
      <c r="AK17" s="16">
        <f t="shared" si="10"/>
        <v>0</v>
      </c>
      <c r="AL17" s="16">
        <f t="shared" si="11"/>
        <v>420</v>
      </c>
      <c r="AM17" s="17">
        <f t="shared" si="12"/>
        <v>420</v>
      </c>
      <c r="AN17" s="16">
        <f t="shared" si="13"/>
        <v>0</v>
      </c>
      <c r="AO17" s="16">
        <f t="shared" si="14"/>
        <v>0</v>
      </c>
      <c r="AP17" s="16">
        <f t="shared" si="15"/>
        <v>0</v>
      </c>
      <c r="AQ17" s="16">
        <f t="shared" si="16"/>
        <v>0</v>
      </c>
      <c r="AR17" s="16">
        <f t="shared" si="17"/>
        <v>0</v>
      </c>
      <c r="AS17" s="16">
        <f t="shared" si="18"/>
        <v>0</v>
      </c>
      <c r="AT17" s="18">
        <f t="shared" si="19"/>
        <v>0</v>
      </c>
      <c r="AU17" s="20"/>
      <c r="AV17" s="14">
        <f t="shared" si="20"/>
        <v>1189</v>
      </c>
    </row>
    <row r="18" spans="1:48" s="10" customFormat="1" ht="57" customHeight="1">
      <c r="A18" s="7">
        <v>11</v>
      </c>
      <c r="B18" s="12">
        <v>96</v>
      </c>
      <c r="C18" s="12" t="s">
        <v>299</v>
      </c>
      <c r="D18" s="12" t="s">
        <v>42</v>
      </c>
      <c r="E18" s="12" t="s">
        <v>251</v>
      </c>
      <c r="F18" s="12" t="s">
        <v>253</v>
      </c>
      <c r="G18" s="48" t="s">
        <v>150</v>
      </c>
      <c r="H18" s="12" t="s">
        <v>307</v>
      </c>
      <c r="I18" s="14">
        <f t="shared" si="0"/>
        <v>1172</v>
      </c>
      <c r="J18" s="32">
        <v>6.86</v>
      </c>
      <c r="K18" s="36">
        <f t="shared" si="1"/>
        <v>686</v>
      </c>
      <c r="L18" s="36"/>
      <c r="M18" s="36"/>
      <c r="N18" s="36"/>
      <c r="O18" s="36"/>
      <c r="P18" s="36"/>
      <c r="Q18" s="36">
        <v>50</v>
      </c>
      <c r="R18" s="26">
        <v>45</v>
      </c>
      <c r="S18" s="36">
        <f t="shared" si="2"/>
        <v>336</v>
      </c>
      <c r="T18" s="26"/>
      <c r="U18" s="36">
        <f t="shared" si="3"/>
        <v>0</v>
      </c>
      <c r="V18" s="36">
        <v>70</v>
      </c>
      <c r="W18" s="26" t="s">
        <v>121</v>
      </c>
      <c r="X18" s="36">
        <v>30</v>
      </c>
      <c r="Y18" s="26" t="s">
        <v>161</v>
      </c>
      <c r="Z18" s="36"/>
      <c r="AA18" s="26"/>
      <c r="AB18" s="36"/>
      <c r="AC18" s="26"/>
      <c r="AD18" s="36"/>
      <c r="AE18" s="15">
        <f t="shared" si="4"/>
        <v>45</v>
      </c>
      <c r="AF18" s="16">
        <f t="shared" si="5"/>
        <v>0</v>
      </c>
      <c r="AG18" s="16">
        <f t="shared" si="6"/>
        <v>0</v>
      </c>
      <c r="AH18" s="16">
        <f t="shared" si="7"/>
        <v>0</v>
      </c>
      <c r="AI18" s="16">
        <f t="shared" si="8"/>
        <v>0</v>
      </c>
      <c r="AJ18" s="16">
        <f t="shared" si="9"/>
        <v>336</v>
      </c>
      <c r="AK18" s="16">
        <f t="shared" si="10"/>
        <v>0</v>
      </c>
      <c r="AL18" s="16">
        <f t="shared" si="11"/>
        <v>0</v>
      </c>
      <c r="AM18" s="17">
        <f t="shared" si="12"/>
        <v>336</v>
      </c>
      <c r="AN18" s="16">
        <f t="shared" si="13"/>
        <v>0</v>
      </c>
      <c r="AO18" s="16">
        <f t="shared" si="14"/>
        <v>0</v>
      </c>
      <c r="AP18" s="16">
        <f t="shared" si="15"/>
        <v>0</v>
      </c>
      <c r="AQ18" s="16">
        <f t="shared" si="16"/>
        <v>0</v>
      </c>
      <c r="AR18" s="16">
        <f t="shared" si="17"/>
        <v>0</v>
      </c>
      <c r="AS18" s="16">
        <f t="shared" si="18"/>
        <v>0</v>
      </c>
      <c r="AT18" s="18">
        <f t="shared" si="19"/>
        <v>0</v>
      </c>
      <c r="AU18" s="20"/>
      <c r="AV18" s="14">
        <f t="shared" si="20"/>
        <v>1172</v>
      </c>
    </row>
    <row r="19" spans="1:48" s="10" customFormat="1" ht="79.5" customHeight="1">
      <c r="A19" s="7">
        <v>12</v>
      </c>
      <c r="B19" s="12">
        <v>99</v>
      </c>
      <c r="C19" s="12" t="s">
        <v>254</v>
      </c>
      <c r="D19" s="12" t="s">
        <v>46</v>
      </c>
      <c r="E19" s="12" t="s">
        <v>55</v>
      </c>
      <c r="F19" s="12" t="s">
        <v>255</v>
      </c>
      <c r="G19" s="48" t="s">
        <v>201</v>
      </c>
      <c r="H19" s="12" t="s">
        <v>298</v>
      </c>
      <c r="I19" s="14">
        <f t="shared" si="0"/>
        <v>929</v>
      </c>
      <c r="J19" s="32">
        <v>6.27</v>
      </c>
      <c r="K19" s="36">
        <f t="shared" si="1"/>
        <v>627</v>
      </c>
      <c r="L19" s="36"/>
      <c r="M19" s="36"/>
      <c r="N19" s="36"/>
      <c r="O19" s="36"/>
      <c r="P19" s="36"/>
      <c r="Q19" s="36"/>
      <c r="R19" s="26">
        <v>37</v>
      </c>
      <c r="S19" s="36">
        <f t="shared" si="2"/>
        <v>272</v>
      </c>
      <c r="T19" s="26"/>
      <c r="U19" s="36">
        <f t="shared" si="3"/>
        <v>0</v>
      </c>
      <c r="V19" s="36">
        <v>30</v>
      </c>
      <c r="W19" s="26" t="s">
        <v>162</v>
      </c>
      <c r="X19" s="36"/>
      <c r="Y19" s="26"/>
      <c r="Z19" s="36"/>
      <c r="AA19" s="26"/>
      <c r="AB19" s="36"/>
      <c r="AC19" s="26"/>
      <c r="AD19" s="36"/>
      <c r="AE19" s="15">
        <f t="shared" si="4"/>
        <v>37</v>
      </c>
      <c r="AF19" s="16">
        <f t="shared" si="5"/>
        <v>0</v>
      </c>
      <c r="AG19" s="16">
        <f t="shared" si="6"/>
        <v>0</v>
      </c>
      <c r="AH19" s="16">
        <f t="shared" si="7"/>
        <v>0</v>
      </c>
      <c r="AI19" s="16">
        <f t="shared" si="8"/>
        <v>0</v>
      </c>
      <c r="AJ19" s="16">
        <f t="shared" si="9"/>
        <v>272</v>
      </c>
      <c r="AK19" s="16">
        <f t="shared" si="10"/>
        <v>0</v>
      </c>
      <c r="AL19" s="16">
        <f t="shared" si="11"/>
        <v>0</v>
      </c>
      <c r="AM19" s="17">
        <f t="shared" si="12"/>
        <v>272</v>
      </c>
      <c r="AN19" s="16">
        <f t="shared" si="13"/>
        <v>0</v>
      </c>
      <c r="AO19" s="16">
        <f t="shared" si="14"/>
        <v>0</v>
      </c>
      <c r="AP19" s="16">
        <f t="shared" si="15"/>
        <v>0</v>
      </c>
      <c r="AQ19" s="16">
        <f t="shared" si="16"/>
        <v>0</v>
      </c>
      <c r="AR19" s="16">
        <f t="shared" si="17"/>
        <v>0</v>
      </c>
      <c r="AS19" s="16">
        <f t="shared" si="18"/>
        <v>0</v>
      </c>
      <c r="AT19" s="18">
        <f t="shared" si="19"/>
        <v>0</v>
      </c>
      <c r="AU19" s="20"/>
      <c r="AV19" s="14">
        <f t="shared" si="20"/>
        <v>929</v>
      </c>
    </row>
    <row r="20" spans="1:48" s="10" customFormat="1" ht="37.5" customHeight="1">
      <c r="A20" s="12">
        <v>13</v>
      </c>
      <c r="B20" s="12">
        <v>54</v>
      </c>
      <c r="C20" s="12" t="s">
        <v>276</v>
      </c>
      <c r="D20" s="12" t="s">
        <v>277</v>
      </c>
      <c r="E20" s="12" t="s">
        <v>43</v>
      </c>
      <c r="F20" s="12" t="s">
        <v>278</v>
      </c>
      <c r="G20" s="48" t="s">
        <v>154</v>
      </c>
      <c r="H20" s="12" t="s">
        <v>279</v>
      </c>
      <c r="I20" s="14">
        <f t="shared" si="0"/>
        <v>0</v>
      </c>
      <c r="J20" s="32"/>
      <c r="K20" s="36">
        <f t="shared" si="1"/>
        <v>0</v>
      </c>
      <c r="L20" s="36"/>
      <c r="M20" s="36"/>
      <c r="N20" s="36"/>
      <c r="O20" s="36"/>
      <c r="P20" s="36"/>
      <c r="Q20" s="36"/>
      <c r="R20" s="26"/>
      <c r="S20" s="36">
        <f t="shared" si="2"/>
        <v>0</v>
      </c>
      <c r="T20" s="26"/>
      <c r="U20" s="36">
        <f t="shared" si="3"/>
        <v>0</v>
      </c>
      <c r="V20" s="36"/>
      <c r="W20" s="26"/>
      <c r="X20" s="36"/>
      <c r="Y20" s="26"/>
      <c r="Z20" s="36"/>
      <c r="AA20" s="26"/>
      <c r="AB20" s="36"/>
      <c r="AC20" s="26"/>
      <c r="AD20" s="36"/>
      <c r="AE20" s="15">
        <f t="shared" si="4"/>
        <v>0</v>
      </c>
      <c r="AF20" s="16">
        <f t="shared" si="5"/>
        <v>0</v>
      </c>
      <c r="AG20" s="16">
        <f t="shared" si="6"/>
        <v>0</v>
      </c>
      <c r="AH20" s="16">
        <f t="shared" si="7"/>
        <v>0</v>
      </c>
      <c r="AI20" s="16">
        <f t="shared" si="8"/>
        <v>0</v>
      </c>
      <c r="AJ20" s="16">
        <f t="shared" si="9"/>
        <v>0</v>
      </c>
      <c r="AK20" s="16">
        <f t="shared" si="10"/>
        <v>0</v>
      </c>
      <c r="AL20" s="16">
        <f t="shared" si="11"/>
        <v>0</v>
      </c>
      <c r="AM20" s="17">
        <f t="shared" si="12"/>
        <v>0</v>
      </c>
      <c r="AN20" s="16">
        <f t="shared" si="13"/>
        <v>0</v>
      </c>
      <c r="AO20" s="16">
        <f t="shared" si="14"/>
        <v>0</v>
      </c>
      <c r="AP20" s="16">
        <f t="shared" si="15"/>
        <v>0</v>
      </c>
      <c r="AQ20" s="16">
        <f t="shared" si="16"/>
        <v>0</v>
      </c>
      <c r="AR20" s="16">
        <f t="shared" si="17"/>
        <v>0</v>
      </c>
      <c r="AS20" s="16">
        <f t="shared" si="18"/>
        <v>0</v>
      </c>
      <c r="AT20" s="18">
        <f t="shared" si="19"/>
        <v>0</v>
      </c>
      <c r="AU20" s="20"/>
      <c r="AV20" s="14">
        <f t="shared" si="20"/>
        <v>0</v>
      </c>
    </row>
    <row r="21" spans="1:48" s="10" customFormat="1" ht="39" customHeight="1" hidden="1">
      <c r="A21" s="12">
        <v>15</v>
      </c>
      <c r="B21" s="12">
        <v>47</v>
      </c>
      <c r="C21" s="12"/>
      <c r="D21" s="12"/>
      <c r="E21" s="12"/>
      <c r="F21" s="12"/>
      <c r="G21" s="48"/>
      <c r="H21" s="24"/>
      <c r="I21" s="14">
        <f t="shared" si="0"/>
        <v>0</v>
      </c>
      <c r="J21" s="32"/>
      <c r="K21" s="36">
        <f t="shared" si="1"/>
        <v>0</v>
      </c>
      <c r="L21" s="36"/>
      <c r="M21" s="36"/>
      <c r="N21" s="36"/>
      <c r="O21" s="36"/>
      <c r="P21" s="36"/>
      <c r="Q21" s="36"/>
      <c r="R21" s="26"/>
      <c r="S21" s="36">
        <f t="shared" si="2"/>
        <v>0</v>
      </c>
      <c r="T21" s="26"/>
      <c r="U21" s="36">
        <f t="shared" si="3"/>
        <v>0</v>
      </c>
      <c r="V21" s="36"/>
      <c r="W21" s="26"/>
      <c r="X21" s="36"/>
      <c r="Y21" s="26"/>
      <c r="Z21" s="36"/>
      <c r="AA21" s="26"/>
      <c r="AB21" s="36"/>
      <c r="AC21" s="26"/>
      <c r="AD21" s="36"/>
      <c r="AE21" s="15">
        <f t="shared" si="4"/>
        <v>0</v>
      </c>
      <c r="AF21" s="16">
        <f t="shared" si="5"/>
        <v>0</v>
      </c>
      <c r="AG21" s="16">
        <f t="shared" si="6"/>
        <v>0</v>
      </c>
      <c r="AH21" s="16">
        <f t="shared" si="7"/>
        <v>0</v>
      </c>
      <c r="AI21" s="16">
        <f t="shared" si="8"/>
        <v>0</v>
      </c>
      <c r="AJ21" s="16">
        <f t="shared" si="9"/>
        <v>0</v>
      </c>
      <c r="AK21" s="16">
        <f t="shared" si="10"/>
        <v>0</v>
      </c>
      <c r="AL21" s="16">
        <f t="shared" si="11"/>
        <v>0</v>
      </c>
      <c r="AM21" s="17">
        <f t="shared" si="12"/>
        <v>0</v>
      </c>
      <c r="AN21" s="16">
        <f t="shared" si="13"/>
        <v>0</v>
      </c>
      <c r="AO21" s="16">
        <f t="shared" si="14"/>
        <v>0</v>
      </c>
      <c r="AP21" s="16">
        <f t="shared" si="15"/>
        <v>0</v>
      </c>
      <c r="AQ21" s="16">
        <f t="shared" si="16"/>
        <v>0</v>
      </c>
      <c r="AR21" s="16">
        <f t="shared" si="17"/>
        <v>0</v>
      </c>
      <c r="AS21" s="16">
        <f t="shared" si="18"/>
        <v>0</v>
      </c>
      <c r="AT21" s="18">
        <f t="shared" si="19"/>
        <v>0</v>
      </c>
      <c r="AU21" s="20"/>
      <c r="AV21" s="14">
        <f t="shared" si="20"/>
        <v>0</v>
      </c>
    </row>
    <row r="22" spans="1:8" s="10" customFormat="1" ht="36.75" customHeight="1">
      <c r="A22" s="12">
        <v>14</v>
      </c>
      <c r="B22" s="12">
        <v>19</v>
      </c>
      <c r="C22" s="51" t="s">
        <v>282</v>
      </c>
      <c r="D22" s="51" t="s">
        <v>283</v>
      </c>
      <c r="E22" s="51" t="s">
        <v>41</v>
      </c>
      <c r="F22" s="51" t="s">
        <v>284</v>
      </c>
      <c r="G22" s="74" t="s">
        <v>205</v>
      </c>
      <c r="H22" s="24" t="s">
        <v>175</v>
      </c>
    </row>
    <row r="23" spans="1:48" s="10" customFormat="1" ht="39.75" customHeight="1">
      <c r="A23" s="12">
        <v>15</v>
      </c>
      <c r="B23" s="12">
        <v>23</v>
      </c>
      <c r="C23" s="12" t="s">
        <v>285</v>
      </c>
      <c r="D23" s="12" t="s">
        <v>42</v>
      </c>
      <c r="E23" s="12" t="s">
        <v>286</v>
      </c>
      <c r="F23" s="12" t="s">
        <v>287</v>
      </c>
      <c r="G23" s="48" t="s">
        <v>160</v>
      </c>
      <c r="H23" s="24" t="s">
        <v>175</v>
      </c>
      <c r="I23" s="14">
        <f>K23+L23+M23+N23+O23+P23+Q23+S23+U23+V23+X23+Z23+AD23+AB23</f>
        <v>0</v>
      </c>
      <c r="J23" s="32"/>
      <c r="K23" s="36">
        <f>J23*100</f>
        <v>0</v>
      </c>
      <c r="L23" s="36"/>
      <c r="M23" s="36"/>
      <c r="N23" s="36"/>
      <c r="O23" s="36"/>
      <c r="P23" s="36"/>
      <c r="Q23" s="36"/>
      <c r="R23" s="26"/>
      <c r="S23" s="36">
        <f>AM23</f>
        <v>0</v>
      </c>
      <c r="T23" s="26"/>
      <c r="U23" s="36">
        <f>AT23</f>
        <v>0</v>
      </c>
      <c r="V23" s="36"/>
      <c r="W23" s="26"/>
      <c r="X23" s="36"/>
      <c r="Y23" s="26"/>
      <c r="Z23" s="36"/>
      <c r="AA23" s="26"/>
      <c r="AB23" s="36"/>
      <c r="AC23" s="26"/>
      <c r="AD23" s="36"/>
      <c r="AE23" s="15">
        <f>R23</f>
        <v>0</v>
      </c>
      <c r="AF23" s="16">
        <f>T23</f>
        <v>0</v>
      </c>
      <c r="AG23" s="16">
        <f>IF(AE23&lt;=12,AE23*5,0)</f>
        <v>0</v>
      </c>
      <c r="AH23" s="16">
        <f>IF(AND(AE23&gt;12,AE23&lt;=24),60+(AE23-12)*8,0)</f>
        <v>0</v>
      </c>
      <c r="AI23" s="16">
        <f>IF(AND(AE23&gt;24,AE23&lt;=36),156+(AE23-24)*9,0)</f>
        <v>0</v>
      </c>
      <c r="AJ23" s="16">
        <f>IF(AND(AE23&gt;36,AE23&lt;=48),264+(AE23-36)*8,0)</f>
        <v>0</v>
      </c>
      <c r="AK23" s="16">
        <f>IF(AND(AE23&gt;48,AE23&lt;=60),360+(AE23-48)*5,0)</f>
        <v>0</v>
      </c>
      <c r="AL23" s="16">
        <f>IF(AE23&gt;60,420,0)</f>
        <v>0</v>
      </c>
      <c r="AM23" s="17">
        <f>SUM(AG23:AL23)</f>
        <v>0</v>
      </c>
      <c r="AN23" s="16">
        <f>IF(AF23&lt;=12,AF23*2.5,0)</f>
        <v>0</v>
      </c>
      <c r="AO23" s="16">
        <f>IF(AND(AF23&gt;12,AF23&lt;=24),30+(AF23-12)*4,0)</f>
        <v>0</v>
      </c>
      <c r="AP23" s="16">
        <f>IF(AND(AF23&gt;24,AF23&lt;=36),78+(AF23-24)*4.5,0)</f>
        <v>0</v>
      </c>
      <c r="AQ23" s="16">
        <f>IF(AND(AF23&gt;36,AF23&lt;=48),132+(AF23-36)*4,0)</f>
        <v>0</v>
      </c>
      <c r="AR23" s="16">
        <f>IF(AND(AF23&gt;48,AF23&lt;=60),180+(AF23-48)*2.5,0)</f>
        <v>0</v>
      </c>
      <c r="AS23" s="16">
        <f>IF(AF23&gt;60,210,0)</f>
        <v>0</v>
      </c>
      <c r="AT23" s="18">
        <f>SUM(AN23:AS23)</f>
        <v>0</v>
      </c>
      <c r="AU23" s="23"/>
      <c r="AV23" s="14">
        <f>I23</f>
        <v>0</v>
      </c>
    </row>
    <row r="24" spans="1:48" s="10" customFormat="1" ht="30" customHeight="1">
      <c r="A24" s="12">
        <v>16</v>
      </c>
      <c r="B24" s="12">
        <v>93</v>
      </c>
      <c r="C24" s="12" t="s">
        <v>291</v>
      </c>
      <c r="D24" s="12" t="s">
        <v>67</v>
      </c>
      <c r="E24" s="12" t="s">
        <v>41</v>
      </c>
      <c r="F24" s="12" t="s">
        <v>292</v>
      </c>
      <c r="G24" s="48" t="s">
        <v>205</v>
      </c>
      <c r="H24" s="24" t="s">
        <v>175</v>
      </c>
      <c r="I24" s="14">
        <f>K24+L24+M24+N24+O24+P24+Q24+S24+U24+V24+X24+Z24+AD24+AB24</f>
        <v>1189</v>
      </c>
      <c r="J24" s="32">
        <v>7.29</v>
      </c>
      <c r="K24" s="36">
        <f>J24*100</f>
        <v>729</v>
      </c>
      <c r="L24" s="36"/>
      <c r="M24" s="36"/>
      <c r="N24" s="36"/>
      <c r="O24" s="36"/>
      <c r="P24" s="36"/>
      <c r="Q24" s="36"/>
      <c r="R24" s="26">
        <v>113</v>
      </c>
      <c r="S24" s="36">
        <f>AM24</f>
        <v>420</v>
      </c>
      <c r="T24" s="26"/>
      <c r="U24" s="36">
        <f>AT24</f>
        <v>0</v>
      </c>
      <c r="V24" s="36">
        <v>30</v>
      </c>
      <c r="W24" s="34" t="s">
        <v>162</v>
      </c>
      <c r="X24" s="36">
        <v>10</v>
      </c>
      <c r="Y24" s="26" t="s">
        <v>151</v>
      </c>
      <c r="Z24" s="36"/>
      <c r="AA24" s="26"/>
      <c r="AB24" s="36"/>
      <c r="AC24" s="26"/>
      <c r="AD24" s="36"/>
      <c r="AE24" s="15">
        <f>R24</f>
        <v>113</v>
      </c>
      <c r="AF24" s="16">
        <f>T24</f>
        <v>0</v>
      </c>
      <c r="AG24" s="16">
        <f>IF(AE24&lt;=12,AE24*5,0)</f>
        <v>0</v>
      </c>
      <c r="AH24" s="16">
        <f>IF(AND(AE24&gt;12,AE24&lt;=24),60+(AE24-12)*8,0)</f>
        <v>0</v>
      </c>
      <c r="AI24" s="16">
        <f>IF(AND(AE24&gt;24,AE24&lt;=36),156+(AE24-24)*9,0)</f>
        <v>0</v>
      </c>
      <c r="AJ24" s="16">
        <f>IF(AND(AE24&gt;36,AE24&lt;=48),264+(AE24-36)*8,0)</f>
        <v>0</v>
      </c>
      <c r="AK24" s="16">
        <f>IF(AND(AE24&gt;48,AE24&lt;=60),360+(AE24-48)*5,0)</f>
        <v>0</v>
      </c>
      <c r="AL24" s="16">
        <f>IF(AE24&gt;60,420,0)</f>
        <v>420</v>
      </c>
      <c r="AM24" s="17">
        <f>SUM(AG24:AL24)</f>
        <v>420</v>
      </c>
      <c r="AN24" s="16">
        <f>IF(AF24&lt;=12,AF24*2.5,0)</f>
        <v>0</v>
      </c>
      <c r="AO24" s="16">
        <f>IF(AND(AF24&gt;12,AF24&lt;=24),30+(AF24-12)*4,0)</f>
        <v>0</v>
      </c>
      <c r="AP24" s="16">
        <f>IF(AND(AF24&gt;24,AF24&lt;=36),78+(AF24-24)*4.5,0)</f>
        <v>0</v>
      </c>
      <c r="AQ24" s="16">
        <f>IF(AND(AF24&gt;36,AF24&lt;=48),132+(AF24-36)*4,0)</f>
        <v>0</v>
      </c>
      <c r="AR24" s="16">
        <f>IF(AND(AF24&gt;48,AF24&lt;=60),180+(AF24-48)*2.5,0)</f>
        <v>0</v>
      </c>
      <c r="AS24" s="16">
        <f>IF(AF24&gt;60,210,0)</f>
        <v>0</v>
      </c>
      <c r="AT24" s="18">
        <f>SUM(AN24:AS24)</f>
        <v>0</v>
      </c>
      <c r="AU24" s="20"/>
      <c r="AV24" s="49" t="s">
        <v>267</v>
      </c>
    </row>
    <row r="25" spans="3:48" ht="18" customHeight="1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/>
      <c r="AV25"/>
    </row>
    <row r="26" spans="3:50" ht="18" customHeight="1">
      <c r="C26" s="57"/>
      <c r="D26" s="56"/>
      <c r="E26" s="56"/>
      <c r="F26" s="57" t="s">
        <v>333</v>
      </c>
      <c r="G26" s="57"/>
      <c r="H26" s="57"/>
      <c r="I26" s="57"/>
      <c r="J26" s="57"/>
      <c r="K26" s="57"/>
      <c r="L26" s="57"/>
      <c r="M26" s="58" t="s">
        <v>316</v>
      </c>
      <c r="N26" s="58"/>
      <c r="O26" s="58"/>
      <c r="P26" s="58"/>
      <c r="Q26" s="58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</row>
    <row r="27" spans="3:50" ht="18" customHeight="1">
      <c r="C27" s="57"/>
      <c r="D27" s="56"/>
      <c r="E27" s="56"/>
      <c r="F27" s="57"/>
      <c r="G27" s="57"/>
      <c r="H27" s="57"/>
      <c r="I27" s="57"/>
      <c r="J27" s="57"/>
      <c r="K27" s="57"/>
      <c r="L27" s="57"/>
      <c r="M27" s="58"/>
      <c r="N27" s="58"/>
      <c r="O27" s="58"/>
      <c r="P27" s="58"/>
      <c r="Q27" s="58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3:50" ht="13.5" customHeight="1">
      <c r="C28" s="57"/>
      <c r="D28" s="57"/>
      <c r="E28" s="57"/>
      <c r="F28" s="53" t="s">
        <v>313</v>
      </c>
      <c r="G28" s="57"/>
      <c r="H28" s="58"/>
      <c r="I28" s="58" t="s">
        <v>311</v>
      </c>
      <c r="J28" s="58"/>
      <c r="K28" s="59"/>
      <c r="L28" s="59"/>
      <c r="M28" s="59"/>
      <c r="N28" s="59"/>
      <c r="O28" s="58"/>
      <c r="P28" s="59"/>
      <c r="Q28" s="58"/>
      <c r="R28" s="57"/>
      <c r="S28" s="57"/>
      <c r="T28" s="58" t="s">
        <v>316</v>
      </c>
      <c r="U28" s="58"/>
      <c r="V28" s="58"/>
      <c r="W28" s="58"/>
      <c r="X28" s="59"/>
      <c r="Y28" s="59"/>
      <c r="Z28" s="59"/>
      <c r="AA28" s="5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3:50" ht="13.5" customHeight="1">
      <c r="C29" s="57"/>
      <c r="D29" s="57"/>
      <c r="E29" s="57"/>
      <c r="F29" s="57"/>
      <c r="G29" s="57"/>
      <c r="H29" s="58"/>
      <c r="I29" s="58"/>
      <c r="J29" s="58"/>
      <c r="K29" s="59"/>
      <c r="L29" s="59"/>
      <c r="M29" s="59"/>
      <c r="N29" s="59"/>
      <c r="O29" s="58"/>
      <c r="P29" s="59"/>
      <c r="Q29" s="58"/>
      <c r="R29" s="57"/>
      <c r="S29" s="57"/>
      <c r="T29" s="58"/>
      <c r="U29" s="58"/>
      <c r="V29" s="58"/>
      <c r="W29" s="58"/>
      <c r="X29" s="59"/>
      <c r="Y29" s="59"/>
      <c r="Z29" s="59"/>
      <c r="AA29" s="59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3:50" ht="14.25" customHeight="1">
      <c r="C30" s="57"/>
      <c r="D30" s="57"/>
      <c r="E30" s="53" t="s">
        <v>308</v>
      </c>
      <c r="F30" s="57"/>
      <c r="G30" s="53" t="s">
        <v>317</v>
      </c>
      <c r="H30" s="58"/>
      <c r="I30" s="58"/>
      <c r="J30" s="58"/>
      <c r="K30" s="59"/>
      <c r="L30" s="58" t="s">
        <v>313</v>
      </c>
      <c r="M30" s="59"/>
      <c r="N30" s="59"/>
      <c r="O30" s="58"/>
      <c r="P30" s="59"/>
      <c r="Q30" s="58"/>
      <c r="R30" s="59"/>
      <c r="S30" s="59"/>
      <c r="T30" s="59"/>
      <c r="U30" s="59"/>
      <c r="V30" s="58"/>
      <c r="W30" s="58"/>
      <c r="X30" s="59"/>
      <c r="Y30" s="59"/>
      <c r="Z30" s="59"/>
      <c r="AA30" s="5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3:50" ht="14.25" customHeight="1">
      <c r="C31" s="57"/>
      <c r="D31" s="57"/>
      <c r="E31" s="53"/>
      <c r="F31" s="57"/>
      <c r="G31" s="53"/>
      <c r="H31" s="58"/>
      <c r="I31" s="58"/>
      <c r="J31" s="58"/>
      <c r="K31" s="59"/>
      <c r="L31" s="58"/>
      <c r="M31" s="59"/>
      <c r="N31" s="59"/>
      <c r="O31" s="58"/>
      <c r="P31" s="59"/>
      <c r="Q31" s="58"/>
      <c r="R31" s="59"/>
      <c r="S31" s="59"/>
      <c r="T31" s="59"/>
      <c r="U31" s="59"/>
      <c r="V31" s="58"/>
      <c r="W31" s="58"/>
      <c r="X31" s="59"/>
      <c r="Y31" s="59"/>
      <c r="Z31" s="59"/>
      <c r="AA31" s="59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</row>
    <row r="32" spans="3:50" ht="15" customHeight="1">
      <c r="C32" s="57"/>
      <c r="D32" s="57"/>
      <c r="E32" s="57"/>
      <c r="F32" s="57"/>
      <c r="G32" s="57"/>
      <c r="H32" s="58"/>
      <c r="I32" s="58" t="s">
        <v>310</v>
      </c>
      <c r="J32" s="58"/>
      <c r="K32" s="59"/>
      <c r="L32" s="59"/>
      <c r="M32" s="59"/>
      <c r="N32" s="59"/>
      <c r="O32" s="58"/>
      <c r="P32" s="59"/>
      <c r="Q32" s="58"/>
      <c r="R32" s="59"/>
      <c r="S32" s="58" t="s">
        <v>313</v>
      </c>
      <c r="T32" s="59"/>
      <c r="U32" s="59"/>
      <c r="V32" s="58"/>
      <c r="W32" s="58"/>
      <c r="X32" s="59"/>
      <c r="Y32" s="59"/>
      <c r="Z32" s="59"/>
      <c r="AA32" s="59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</row>
    <row r="33" spans="3:50" ht="16.5" customHeight="1">
      <c r="C33" s="57"/>
      <c r="D33" s="57"/>
      <c r="E33" s="58" t="s">
        <v>318</v>
      </c>
      <c r="F33" s="57"/>
      <c r="G33" s="58" t="s">
        <v>328</v>
      </c>
      <c r="H33" s="58"/>
      <c r="I33" s="58"/>
      <c r="J33" s="58"/>
      <c r="K33" s="59"/>
      <c r="L33" s="60"/>
      <c r="M33" s="58" t="s">
        <v>312</v>
      </c>
      <c r="N33" s="59"/>
      <c r="O33" s="58"/>
      <c r="P33" s="59"/>
      <c r="Q33" s="58"/>
      <c r="R33" s="59"/>
      <c r="S33" s="59"/>
      <c r="T33" s="59"/>
      <c r="U33" s="59"/>
      <c r="V33" s="58"/>
      <c r="W33" s="58"/>
      <c r="X33" s="59"/>
      <c r="Y33" s="58"/>
      <c r="Z33" s="59"/>
      <c r="AA33" s="59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</row>
    <row r="34" spans="3:50" ht="16.5" customHeight="1">
      <c r="C34" s="57"/>
      <c r="D34" s="57"/>
      <c r="E34" s="58"/>
      <c r="F34" s="57"/>
      <c r="G34" s="58"/>
      <c r="H34" s="58"/>
      <c r="I34" s="58"/>
      <c r="J34" s="58"/>
      <c r="K34" s="59"/>
      <c r="L34" s="60"/>
      <c r="M34" s="58"/>
      <c r="N34" s="59"/>
      <c r="O34" s="58"/>
      <c r="P34" s="59"/>
      <c r="Q34" s="58"/>
      <c r="R34" s="59"/>
      <c r="S34" s="59"/>
      <c r="T34" s="59"/>
      <c r="U34" s="59"/>
      <c r="V34" s="58"/>
      <c r="W34" s="58"/>
      <c r="X34" s="59"/>
      <c r="Y34" s="58"/>
      <c r="Z34" s="59"/>
      <c r="AA34" s="59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</row>
    <row r="35" spans="3:50" ht="15.75" customHeight="1">
      <c r="C35" s="57"/>
      <c r="D35" s="57"/>
      <c r="E35" s="57"/>
      <c r="F35" s="57"/>
      <c r="G35" s="57"/>
      <c r="H35" s="58"/>
      <c r="I35" s="58"/>
      <c r="J35" s="58"/>
      <c r="K35" s="59"/>
      <c r="L35" s="58" t="s">
        <v>314</v>
      </c>
      <c r="M35" s="58"/>
      <c r="N35" s="58"/>
      <c r="O35" s="58"/>
      <c r="P35" s="58"/>
      <c r="Q35" s="58"/>
      <c r="R35" s="59"/>
      <c r="S35" s="60"/>
      <c r="T35" s="58" t="s">
        <v>312</v>
      </c>
      <c r="U35" s="59"/>
      <c r="V35" s="58"/>
      <c r="W35" s="58"/>
      <c r="X35" s="59"/>
      <c r="Y35" s="58"/>
      <c r="Z35" s="58"/>
      <c r="AA35" s="58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</row>
    <row r="36" spans="3:50" ht="17.25" customHeight="1">
      <c r="C36" s="57"/>
      <c r="D36" s="57"/>
      <c r="E36" s="57"/>
      <c r="F36" s="58" t="s">
        <v>332</v>
      </c>
      <c r="G36" s="58"/>
      <c r="H36" s="58"/>
      <c r="I36" s="58"/>
      <c r="J36" s="58"/>
      <c r="K36" s="59"/>
      <c r="L36" s="58"/>
      <c r="M36" s="58"/>
      <c r="N36" s="58"/>
      <c r="O36" s="58"/>
      <c r="P36" s="58"/>
      <c r="Q36" s="58"/>
      <c r="R36" s="59"/>
      <c r="S36" s="58"/>
      <c r="T36" s="58"/>
      <c r="U36" s="58"/>
      <c r="V36" s="58"/>
      <c r="W36" s="58"/>
      <c r="X36" s="59"/>
      <c r="Y36" s="58"/>
      <c r="Z36" s="58"/>
      <c r="AA36" s="58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</row>
    <row r="37" spans="3:50" ht="20.25" customHeight="1">
      <c r="C37" s="57"/>
      <c r="D37" s="57"/>
      <c r="E37" s="57"/>
      <c r="F37" s="57"/>
      <c r="G37" s="57"/>
      <c r="H37" s="58"/>
      <c r="I37" s="58"/>
      <c r="J37" s="58"/>
      <c r="K37" s="59"/>
      <c r="L37" s="58" t="s">
        <v>315</v>
      </c>
      <c r="M37" s="58"/>
      <c r="N37" s="58"/>
      <c r="O37" s="57"/>
      <c r="P37" s="58"/>
      <c r="Q37" s="57"/>
      <c r="R37" s="59"/>
      <c r="S37" s="58"/>
      <c r="T37" s="58"/>
      <c r="U37" s="58"/>
      <c r="V37" s="58"/>
      <c r="W37" s="58"/>
      <c r="X37" s="59"/>
      <c r="Y37" s="58"/>
      <c r="Z37" s="58"/>
      <c r="AA37" s="58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</row>
    <row r="38" spans="3:50" ht="20.25" customHeight="1">
      <c r="C38" s="57"/>
      <c r="D38" s="57"/>
      <c r="E38" s="57"/>
      <c r="F38" s="57"/>
      <c r="G38" s="56"/>
      <c r="H38" s="56"/>
      <c r="I38" s="56"/>
      <c r="J38" s="56"/>
      <c r="K38" s="56"/>
      <c r="L38" s="56"/>
      <c r="M38" s="56"/>
      <c r="N38" s="56"/>
      <c r="O38" s="56"/>
      <c r="P38" s="58"/>
      <c r="Q38" s="58"/>
      <c r="R38" s="59"/>
      <c r="S38" s="58" t="s">
        <v>315</v>
      </c>
      <c r="T38" s="58"/>
      <c r="U38" s="58"/>
      <c r="V38" s="57"/>
      <c r="W38" s="57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</row>
    <row r="39" spans="3:50" ht="30" customHeight="1"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</row>
    <row r="40" spans="3:50" ht="54" customHeight="1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</row>
    <row r="41" spans="3:50" ht="30" customHeight="1">
      <c r="C41" s="56"/>
      <c r="D41" s="56"/>
      <c r="E41" s="56"/>
      <c r="F41" s="56"/>
      <c r="G41" s="56"/>
      <c r="H41" s="56"/>
      <c r="I41" s="56"/>
      <c r="J41" s="56"/>
      <c r="K41" s="61"/>
      <c r="L41" s="56"/>
      <c r="M41" s="60"/>
      <c r="N41" s="62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2"/>
      <c r="Z41" s="60"/>
      <c r="AA41" s="62"/>
      <c r="AB41" s="60"/>
      <c r="AC41" s="62"/>
      <c r="AD41" s="62"/>
      <c r="AE41" s="62"/>
      <c r="AF41" s="60"/>
      <c r="AG41" s="63"/>
      <c r="AH41" s="64"/>
      <c r="AI41" s="64"/>
      <c r="AJ41" s="64"/>
      <c r="AK41" s="64"/>
      <c r="AL41" s="64"/>
      <c r="AM41" s="64"/>
      <c r="AN41" s="64"/>
      <c r="AO41" s="56"/>
      <c r="AP41" s="64"/>
      <c r="AQ41" s="64"/>
      <c r="AR41" s="64"/>
      <c r="AS41" s="64"/>
      <c r="AT41" s="64"/>
      <c r="AU41" s="64"/>
      <c r="AV41" s="60"/>
      <c r="AW41" s="65"/>
      <c r="AX41" s="61"/>
    </row>
    <row r="42" spans="4:50" ht="30" customHeight="1">
      <c r="D42" s="56"/>
      <c r="E42" s="56"/>
      <c r="F42" s="56"/>
      <c r="G42" s="56"/>
      <c r="H42" s="56"/>
      <c r="I42" s="56"/>
      <c r="J42" s="56"/>
      <c r="K42" s="61"/>
      <c r="L42" s="56"/>
      <c r="M42" s="60"/>
      <c r="N42" s="62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2"/>
      <c r="Z42" s="60"/>
      <c r="AA42" s="62"/>
      <c r="AB42" s="60"/>
      <c r="AC42" s="62"/>
      <c r="AD42" s="62"/>
      <c r="AE42" s="62"/>
      <c r="AF42" s="60"/>
      <c r="AG42" s="63"/>
      <c r="AH42" s="64"/>
      <c r="AI42" s="64"/>
      <c r="AJ42" s="64"/>
      <c r="AK42" s="64"/>
      <c r="AL42" s="64"/>
      <c r="AM42" s="64"/>
      <c r="AN42" s="64"/>
      <c r="AO42" s="56"/>
      <c r="AP42" s="64"/>
      <c r="AQ42" s="64"/>
      <c r="AR42" s="64"/>
      <c r="AS42" s="64"/>
      <c r="AT42" s="64"/>
      <c r="AU42" s="64"/>
      <c r="AV42" s="60"/>
      <c r="AW42" s="65"/>
      <c r="AX42" s="61"/>
    </row>
    <row r="43" spans="9:48" ht="30" customHeight="1">
      <c r="I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N43"/>
      <c r="AO43"/>
      <c r="AP43"/>
      <c r="AQ43"/>
      <c r="AR43"/>
      <c r="AS43"/>
      <c r="AT43"/>
      <c r="AU43"/>
      <c r="AV43"/>
    </row>
    <row r="44" spans="9:48" ht="30" customHeight="1">
      <c r="I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N44"/>
      <c r="AO44"/>
      <c r="AP44"/>
      <c r="AQ44"/>
      <c r="AR44"/>
      <c r="AS44"/>
      <c r="AT44"/>
      <c r="AU44"/>
      <c r="AV44"/>
    </row>
    <row r="45" spans="9:48" ht="30" customHeight="1">
      <c r="I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N45"/>
      <c r="AO45"/>
      <c r="AP45"/>
      <c r="AQ45"/>
      <c r="AR45"/>
      <c r="AS45"/>
      <c r="AT45"/>
      <c r="AU45"/>
      <c r="AV45"/>
    </row>
    <row r="46" spans="9:48" ht="30" customHeight="1">
      <c r="I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N46"/>
      <c r="AO46"/>
      <c r="AP46"/>
      <c r="AQ46"/>
      <c r="AR46"/>
      <c r="AS46"/>
      <c r="AT46"/>
      <c r="AU46"/>
      <c r="AV46"/>
    </row>
    <row r="47" spans="9:48" ht="41.25" customHeight="1">
      <c r="I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N47"/>
      <c r="AO47"/>
      <c r="AP47"/>
      <c r="AQ47"/>
      <c r="AR47"/>
      <c r="AS47"/>
      <c r="AT47"/>
      <c r="AU47"/>
      <c r="AV47"/>
    </row>
    <row r="48" spans="9:48" ht="30" customHeight="1">
      <c r="I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N48"/>
      <c r="AO48"/>
      <c r="AP48"/>
      <c r="AQ48"/>
      <c r="AR48"/>
      <c r="AS48"/>
      <c r="AT48"/>
      <c r="AU48"/>
      <c r="AV48"/>
    </row>
    <row r="49" spans="9:48" ht="30" customHeight="1">
      <c r="I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N49"/>
      <c r="AO49"/>
      <c r="AP49"/>
      <c r="AQ49"/>
      <c r="AR49"/>
      <c r="AS49"/>
      <c r="AT49"/>
      <c r="AU49"/>
      <c r="AV49"/>
    </row>
    <row r="50" spans="10:48" s="10" customFormat="1" ht="30" customHeight="1" hidden="1"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4">
        <f>I50</f>
        <v>0</v>
      </c>
    </row>
    <row r="51" spans="1:48" s="10" customFormat="1" ht="30" customHeight="1" hidden="1">
      <c r="A51" s="11">
        <v>104</v>
      </c>
      <c r="B51" s="11">
        <v>51</v>
      </c>
      <c r="C51" s="11" t="s">
        <v>92</v>
      </c>
      <c r="D51" s="11" t="s">
        <v>42</v>
      </c>
      <c r="E51" s="11" t="s">
        <v>45</v>
      </c>
      <c r="F51" s="11" t="s">
        <v>93</v>
      </c>
      <c r="G51" s="21">
        <v>29331</v>
      </c>
      <c r="H51" s="11">
        <v>2005</v>
      </c>
      <c r="I51" s="13">
        <f>K51+L51+M51+N51+O51+P51+Q51+S51+U51+V51+X51+Z51+AD51+AB51</f>
        <v>0</v>
      </c>
      <c r="J51" s="32"/>
      <c r="K51" s="9">
        <f>J51*100</f>
        <v>0</v>
      </c>
      <c r="L51" s="9"/>
      <c r="M51" s="9"/>
      <c r="N51" s="9"/>
      <c r="O51" s="9"/>
      <c r="P51" s="9"/>
      <c r="Q51" s="9"/>
      <c r="R51" s="9"/>
      <c r="S51" s="9">
        <f>AM51</f>
        <v>0</v>
      </c>
      <c r="T51" s="9"/>
      <c r="U51" s="9">
        <f>AT51</f>
        <v>0</v>
      </c>
      <c r="V51" s="9"/>
      <c r="W51" s="9"/>
      <c r="X51" s="9"/>
      <c r="Y51" s="9"/>
      <c r="Z51" s="9"/>
      <c r="AA51" s="9"/>
      <c r="AB51" s="9"/>
      <c r="AC51" s="9"/>
      <c r="AD51" s="9"/>
      <c r="AE51" s="15">
        <f>R51</f>
        <v>0</v>
      </c>
      <c r="AF51" s="16">
        <f>T51</f>
        <v>0</v>
      </c>
      <c r="AG51" s="16">
        <f>IF(AE51&lt;=12,AE51*5,0)</f>
        <v>0</v>
      </c>
      <c r="AH51" s="16">
        <f>IF(AND(AE51&gt;12,AE51&lt;=24),60+(AE51-12)*8,0)</f>
        <v>0</v>
      </c>
      <c r="AI51" s="16">
        <f>IF(AND(AE51&gt;24,AE51&lt;=36),156+(AE51-24)*9,0)</f>
        <v>0</v>
      </c>
      <c r="AJ51" s="16">
        <f>IF(AND(AE51&gt;36,AE51&lt;=48),264+(AE51-36)*8,0)</f>
        <v>0</v>
      </c>
      <c r="AK51" s="16">
        <f>IF(AND(AE51&gt;48,AE51&lt;=60),360+(AE51-48)*5,0)</f>
        <v>0</v>
      </c>
      <c r="AL51" s="16">
        <f>IF(AE51&gt;60,420,0)</f>
        <v>0</v>
      </c>
      <c r="AM51" s="17">
        <f>SUM(AG51:AL51)</f>
        <v>0</v>
      </c>
      <c r="AN51" s="16">
        <f>IF(AF51&lt;=12,AF51*2.5,0)</f>
        <v>0</v>
      </c>
      <c r="AO51" s="16">
        <f>IF(AND(AF51&gt;12,AF51&lt;=24),30+(AF51-12)*4,0)</f>
        <v>0</v>
      </c>
      <c r="AP51" s="16">
        <f>IF(AND(AF51&gt;24,AF51&lt;=36),78+(AF51-24)*4.5,0)</f>
        <v>0</v>
      </c>
      <c r="AQ51" s="16">
        <f>IF(AND(AF51&gt;36,AF51&lt;=48),132+(AF51-36)*4,0)</f>
        <v>0</v>
      </c>
      <c r="AR51" s="16">
        <f>IF(AND(AF51&gt;48,AF51&lt;=60),180+(AF51-48)*2.5,0)</f>
        <v>0</v>
      </c>
      <c r="AS51" s="16">
        <f>IF(AF51&gt;60,210,0)</f>
        <v>0</v>
      </c>
      <c r="AT51" s="18">
        <f>SUM(AN51:AS51)</f>
        <v>0</v>
      </c>
      <c r="AU51" s="20" t="s">
        <v>94</v>
      </c>
      <c r="AV51" s="14">
        <f>I51</f>
        <v>0</v>
      </c>
    </row>
    <row r="52" spans="1:48" s="10" customFormat="1" ht="30" customHeight="1" hidden="1">
      <c r="A52" s="11">
        <v>105</v>
      </c>
      <c r="B52" s="11">
        <v>98</v>
      </c>
      <c r="C52" s="11" t="s">
        <v>107</v>
      </c>
      <c r="D52" s="11" t="s">
        <v>108</v>
      </c>
      <c r="E52" s="11" t="s">
        <v>60</v>
      </c>
      <c r="F52" s="11" t="s">
        <v>109</v>
      </c>
      <c r="G52" s="21">
        <v>27864</v>
      </c>
      <c r="H52" s="11">
        <v>2001</v>
      </c>
      <c r="I52" s="13">
        <f>K52+L52+M52+N52+O52+P52+Q52+S52+U52+V52+X52+Z52+AD52+AB52</f>
        <v>0</v>
      </c>
      <c r="J52" s="32"/>
      <c r="K52" s="9">
        <f>J52*100</f>
        <v>0</v>
      </c>
      <c r="L52" s="9"/>
      <c r="M52" s="9"/>
      <c r="N52" s="9"/>
      <c r="O52" s="9"/>
      <c r="P52" s="9"/>
      <c r="Q52" s="9"/>
      <c r="R52" s="9"/>
      <c r="S52" s="9">
        <f>AM52</f>
        <v>0</v>
      </c>
      <c r="T52" s="9"/>
      <c r="U52" s="9">
        <f>AT52</f>
        <v>0</v>
      </c>
      <c r="V52" s="9"/>
      <c r="W52" s="9"/>
      <c r="X52" s="9"/>
      <c r="Y52" s="9"/>
      <c r="Z52" s="9"/>
      <c r="AA52" s="9"/>
      <c r="AB52" s="9"/>
      <c r="AC52" s="9"/>
      <c r="AD52" s="9"/>
      <c r="AE52" s="15">
        <f>R52</f>
        <v>0</v>
      </c>
      <c r="AF52" s="16">
        <f>T52</f>
        <v>0</v>
      </c>
      <c r="AG52" s="16">
        <f>IF(AE52&lt;=12,AE52*5,0)</f>
        <v>0</v>
      </c>
      <c r="AH52" s="16">
        <f>IF(AND(AE52&gt;12,AE52&lt;=24),60+(AE52-12)*8,0)</f>
        <v>0</v>
      </c>
      <c r="AI52" s="16">
        <f>IF(AND(AE52&gt;24,AE52&lt;=36),156+(AE52-24)*9,0)</f>
        <v>0</v>
      </c>
      <c r="AJ52" s="16">
        <f>IF(AND(AE52&gt;36,AE52&lt;=48),264+(AE52-36)*8,0)</f>
        <v>0</v>
      </c>
      <c r="AK52" s="16">
        <f>IF(AND(AE52&gt;48,AE52&lt;=60),360+(AE52-48)*5,0)</f>
        <v>0</v>
      </c>
      <c r="AL52" s="16">
        <f>IF(AE52&gt;60,420,0)</f>
        <v>0</v>
      </c>
      <c r="AM52" s="17">
        <f>SUM(AG52:AL52)</f>
        <v>0</v>
      </c>
      <c r="AN52" s="16">
        <f>IF(AF52&lt;=12,AF52*2.5,0)</f>
        <v>0</v>
      </c>
      <c r="AO52" s="16">
        <f>IF(AND(AF52&gt;12,AF52&lt;=24),30+(AF52-12)*4,0)</f>
        <v>0</v>
      </c>
      <c r="AP52" s="16">
        <f>IF(AND(AF52&gt;24,AF52&lt;=36),78+(AF52-24)*4.5,0)</f>
        <v>0</v>
      </c>
      <c r="AQ52" s="16">
        <f>IF(AND(AF52&gt;36,AF52&lt;=48),132+(AF52-36)*4,0)</f>
        <v>0</v>
      </c>
      <c r="AR52" s="16">
        <f>IF(AND(AF52&gt;48,AF52&lt;=60),180+(AF52-48)*2.5,0)</f>
        <v>0</v>
      </c>
      <c r="AS52" s="16">
        <f>IF(AF52&gt;60,210,0)</f>
        <v>0</v>
      </c>
      <c r="AT52" s="18">
        <f>SUM(AN52:AS52)</f>
        <v>0</v>
      </c>
      <c r="AU52" s="33" t="s">
        <v>40</v>
      </c>
      <c r="AV52" s="14">
        <f>I52</f>
        <v>0</v>
      </c>
    </row>
    <row r="53" ht="9" customHeight="1"/>
    <row r="54" spans="1:48" ht="30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</row>
    <row r="55" ht="30" customHeight="1"/>
    <row r="56" spans="1:48" ht="30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</row>
    <row r="57" spans="1:48" ht="30" customHeight="1">
      <c r="A57" s="25"/>
      <c r="B57" s="25"/>
      <c r="C57" s="25"/>
      <c r="D57" s="25"/>
      <c r="E57" s="25"/>
      <c r="F57" s="25"/>
      <c r="G57" s="25"/>
      <c r="H57" s="25"/>
      <c r="I57" s="28"/>
      <c r="J57" s="25"/>
      <c r="K57" s="28"/>
      <c r="L57" s="3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38"/>
      <c r="X57" s="28"/>
      <c r="Y57" s="38"/>
      <c r="Z57" s="28"/>
      <c r="AA57" s="38"/>
      <c r="AB57" s="38"/>
      <c r="AC57" s="38"/>
      <c r="AD57" s="28"/>
      <c r="AE57" s="39"/>
      <c r="AF57" s="40"/>
      <c r="AG57" s="40"/>
      <c r="AH57" s="40"/>
      <c r="AI57" s="40"/>
      <c r="AJ57" s="40"/>
      <c r="AK57" s="40"/>
      <c r="AL57" s="40"/>
      <c r="AM57" s="25"/>
      <c r="AN57" s="40"/>
      <c r="AO57" s="40"/>
      <c r="AP57" s="40"/>
      <c r="AQ57" s="40"/>
      <c r="AR57" s="40"/>
      <c r="AS57" s="40"/>
      <c r="AT57" s="28"/>
      <c r="AU57" s="25"/>
      <c r="AV57" s="28"/>
    </row>
    <row r="58" spans="1:48" ht="30" customHeight="1">
      <c r="A58" s="25"/>
      <c r="B58" s="25"/>
      <c r="C58" s="25"/>
      <c r="D58" s="25"/>
      <c r="E58" s="25"/>
      <c r="F58" s="28"/>
      <c r="G58" s="25"/>
      <c r="H58" s="25"/>
      <c r="I58" s="28"/>
      <c r="J58" s="25"/>
      <c r="K58" s="28"/>
      <c r="L58" s="38"/>
      <c r="M58" s="28"/>
      <c r="N58" s="28"/>
      <c r="O58" s="28"/>
      <c r="P58" s="28"/>
      <c r="Q58" s="28"/>
      <c r="R58" s="28"/>
      <c r="S58" s="28"/>
      <c r="T58" s="28"/>
      <c r="U58" s="28"/>
      <c r="V58" s="108"/>
      <c r="W58" s="108"/>
      <c r="X58" s="28"/>
      <c r="Y58" s="38"/>
      <c r="Z58" s="28"/>
      <c r="AA58" s="38"/>
      <c r="AB58" s="38"/>
      <c r="AC58" s="38"/>
      <c r="AD58" s="28"/>
      <c r="AE58" s="39"/>
      <c r="AF58" s="40"/>
      <c r="AG58" s="40"/>
      <c r="AH58" s="40"/>
      <c r="AI58" s="40"/>
      <c r="AJ58" s="40"/>
      <c r="AK58" s="40"/>
      <c r="AL58" s="40"/>
      <c r="AM58" s="25"/>
      <c r="AN58" s="40"/>
      <c r="AO58" s="40"/>
      <c r="AP58" s="40"/>
      <c r="AQ58" s="40"/>
      <c r="AR58" s="40"/>
      <c r="AS58" s="40"/>
      <c r="AT58" s="28"/>
      <c r="AU58" s="25"/>
      <c r="AV58" s="28"/>
    </row>
    <row r="59" spans="1:48" ht="30" customHeight="1">
      <c r="A59" s="25"/>
      <c r="B59" s="25"/>
      <c r="C59" s="25"/>
      <c r="D59" s="25"/>
      <c r="E59" s="25"/>
      <c r="F59" s="25"/>
      <c r="G59" s="25"/>
      <c r="H59" s="25"/>
      <c r="I59" s="28"/>
      <c r="J59" s="25"/>
      <c r="K59" s="37"/>
      <c r="L59" s="3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38"/>
      <c r="X59" s="28"/>
      <c r="Y59" s="38"/>
      <c r="Z59" s="28"/>
      <c r="AA59" s="38"/>
      <c r="AB59" s="38"/>
      <c r="AC59" s="38"/>
      <c r="AD59" s="28"/>
      <c r="AE59" s="39"/>
      <c r="AF59" s="40"/>
      <c r="AG59" s="40"/>
      <c r="AH59" s="40"/>
      <c r="AI59" s="40"/>
      <c r="AJ59" s="40"/>
      <c r="AK59" s="40"/>
      <c r="AL59" s="40"/>
      <c r="AM59" s="25"/>
      <c r="AN59" s="40"/>
      <c r="AO59" s="40"/>
      <c r="AP59" s="40"/>
      <c r="AQ59" s="40"/>
      <c r="AR59" s="40"/>
      <c r="AS59" s="40"/>
      <c r="AT59" s="28"/>
      <c r="AU59" s="25"/>
      <c r="AV59" s="28"/>
    </row>
    <row r="60" spans="1:48" ht="30" customHeight="1">
      <c r="A60" s="25"/>
      <c r="B60" s="25"/>
      <c r="C60" s="25"/>
      <c r="D60" s="25"/>
      <c r="E60" s="25"/>
      <c r="F60" s="25"/>
      <c r="G60" s="25"/>
      <c r="H60" s="25"/>
      <c r="I60" s="28"/>
      <c r="J60" s="25"/>
      <c r="K60" s="28"/>
      <c r="L60" s="38"/>
      <c r="M60" s="28"/>
      <c r="N60" s="28"/>
      <c r="O60" s="28"/>
      <c r="P60" s="28"/>
      <c r="Q60" s="28"/>
      <c r="R60" s="28"/>
      <c r="S60" s="28"/>
      <c r="T60" s="28"/>
      <c r="U60" s="28"/>
      <c r="V60" s="108"/>
      <c r="W60" s="108"/>
      <c r="X60" s="28"/>
      <c r="Y60" s="38"/>
      <c r="Z60" s="28"/>
      <c r="AA60" s="38"/>
      <c r="AB60" s="38"/>
      <c r="AC60" s="38"/>
      <c r="AD60" s="28"/>
      <c r="AE60" s="39"/>
      <c r="AF60" s="40"/>
      <c r="AG60" s="40"/>
      <c r="AH60" s="40"/>
      <c r="AI60" s="40"/>
      <c r="AJ60" s="40"/>
      <c r="AK60" s="40"/>
      <c r="AL60" s="40"/>
      <c r="AM60" s="25"/>
      <c r="AN60" s="40"/>
      <c r="AO60" s="40"/>
      <c r="AP60" s="40"/>
      <c r="AQ60" s="40"/>
      <c r="AR60" s="40"/>
      <c r="AS60" s="40"/>
      <c r="AT60" s="28"/>
      <c r="AU60" s="25"/>
      <c r="AV60" s="28"/>
    </row>
  </sheetData>
  <mergeCells count="4">
    <mergeCell ref="A54:AV54"/>
    <mergeCell ref="A56:AV56"/>
    <mergeCell ref="V58:W58"/>
    <mergeCell ref="V60:W60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workbookViewId="0" topLeftCell="H1">
      <selection activeCell="AV13" sqref="AV13"/>
    </sheetView>
  </sheetViews>
  <sheetFormatPr defaultColWidth="9.00390625" defaultRowHeight="12.75"/>
  <cols>
    <col min="1" max="1" width="5.375" style="0" customWidth="1"/>
    <col min="2" max="2" width="6.75390625" style="0" hidden="1" customWidth="1"/>
    <col min="3" max="3" width="26.875" style="0" customWidth="1"/>
    <col min="4" max="4" width="14.00390625" style="0" customWidth="1"/>
    <col min="5" max="5" width="14.375" style="0" customWidth="1"/>
    <col min="6" max="6" width="10.875" style="0" bestFit="1" customWidth="1"/>
    <col min="7" max="7" width="11.375" style="0" bestFit="1" customWidth="1"/>
    <col min="8" max="8" width="10.875" style="0" customWidth="1"/>
    <col min="9" max="9" width="15.00390625" style="4" hidden="1" customWidth="1"/>
    <col min="10" max="10" width="9.875" style="0" customWidth="1"/>
    <col min="11" max="11" width="9.75390625" style="1" customWidth="1"/>
    <col min="12" max="12" width="18.25390625" style="3" hidden="1" customWidth="1"/>
    <col min="13" max="13" width="8.75390625" style="1" customWidth="1"/>
    <col min="14" max="14" width="12.75390625" style="1" hidden="1" customWidth="1"/>
    <col min="15" max="15" width="11.00390625" style="1" hidden="1" customWidth="1"/>
    <col min="16" max="16" width="11.125" style="1" customWidth="1"/>
    <col min="17" max="17" width="9.25390625" style="1" customWidth="1"/>
    <col min="18" max="18" width="11.25390625" style="1" customWidth="1"/>
    <col min="19" max="19" width="12.375" style="1" customWidth="1"/>
    <col min="20" max="20" width="11.375" style="1" customWidth="1"/>
    <col min="21" max="21" width="10.75390625" style="1" customWidth="1"/>
    <col min="22" max="22" width="9.125" style="1" customWidth="1"/>
    <col min="23" max="23" width="11.25390625" style="3" customWidth="1"/>
    <col min="24" max="24" width="8.875" style="1" customWidth="1"/>
    <col min="25" max="25" width="9.625" style="3" customWidth="1"/>
    <col min="26" max="26" width="9.375" style="1" customWidth="1"/>
    <col min="27" max="27" width="9.125" style="3" hidden="1" customWidth="1"/>
    <col min="28" max="28" width="0.6171875" style="3" hidden="1" customWidth="1"/>
    <col min="29" max="29" width="0.12890625" style="3" customWidth="1"/>
    <col min="30" max="30" width="0.74609375" style="1" hidden="1" customWidth="1"/>
    <col min="31" max="31" width="14.375" style="6" hidden="1" customWidth="1"/>
    <col min="32" max="32" width="17.875" style="5" hidden="1" customWidth="1"/>
    <col min="33" max="38" width="9.125" style="5" hidden="1" customWidth="1"/>
    <col min="39" max="39" width="11.125" style="0" hidden="1" customWidth="1"/>
    <col min="40" max="45" width="11.125" style="5" hidden="1" customWidth="1"/>
    <col min="46" max="46" width="9.125" style="1" hidden="1" customWidth="1"/>
    <col min="47" max="47" width="31.25390625" style="19" hidden="1" customWidth="1"/>
    <col min="48" max="48" width="12.625" style="4" customWidth="1"/>
  </cols>
  <sheetData>
    <row r="1" ht="18">
      <c r="AE1" s="22"/>
    </row>
    <row r="2" ht="18">
      <c r="AE2" s="22"/>
    </row>
    <row r="3" spans="1:31" ht="18">
      <c r="A3" s="28" t="s">
        <v>165</v>
      </c>
      <c r="AE3" s="22"/>
    </row>
    <row r="4" spans="1:31" ht="18">
      <c r="A4" s="28" t="s">
        <v>166</v>
      </c>
      <c r="AE4" s="22"/>
    </row>
    <row r="5" spans="1:31" ht="18">
      <c r="A5" s="28" t="s">
        <v>113</v>
      </c>
      <c r="AE5" s="22"/>
    </row>
    <row r="6" spans="1:48" ht="23.25">
      <c r="A6" s="41" t="s">
        <v>213</v>
      </c>
      <c r="B6" s="42"/>
      <c r="C6" s="42"/>
      <c r="D6" s="42"/>
      <c r="E6" s="42"/>
      <c r="F6" s="42"/>
      <c r="G6" s="42"/>
      <c r="H6" s="42"/>
      <c r="I6" s="43"/>
      <c r="J6" s="42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4"/>
      <c r="AU6" s="46"/>
      <c r="AV6" s="43"/>
    </row>
    <row r="7" spans="1:31" ht="23.25">
      <c r="A7" s="27"/>
      <c r="AE7" s="22"/>
    </row>
    <row r="8" spans="1:48" ht="86.25" customHeight="1">
      <c r="A8" s="8" t="s">
        <v>0</v>
      </c>
      <c r="B8" s="8" t="s">
        <v>36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33</v>
      </c>
      <c r="H8" s="8" t="s">
        <v>34</v>
      </c>
      <c r="I8" s="29" t="s">
        <v>24</v>
      </c>
      <c r="J8" s="8" t="s">
        <v>5</v>
      </c>
      <c r="K8" s="26" t="s">
        <v>30</v>
      </c>
      <c r="L8" s="26" t="s">
        <v>29</v>
      </c>
      <c r="M8" s="26" t="s">
        <v>28</v>
      </c>
      <c r="N8" s="26" t="s">
        <v>27</v>
      </c>
      <c r="O8" s="26" t="s">
        <v>26</v>
      </c>
      <c r="P8" s="26" t="s">
        <v>25</v>
      </c>
      <c r="Q8" s="26" t="s">
        <v>114</v>
      </c>
      <c r="R8" s="26" t="s">
        <v>111</v>
      </c>
      <c r="S8" s="26" t="s">
        <v>31</v>
      </c>
      <c r="T8" s="26" t="s">
        <v>112</v>
      </c>
      <c r="U8" s="26" t="s">
        <v>32</v>
      </c>
      <c r="V8" s="26" t="s">
        <v>23</v>
      </c>
      <c r="W8" s="26" t="s">
        <v>115</v>
      </c>
      <c r="X8" s="26" t="s">
        <v>22</v>
      </c>
      <c r="Y8" s="26" t="s">
        <v>116</v>
      </c>
      <c r="Z8" s="26" t="s">
        <v>35</v>
      </c>
      <c r="AA8" s="26" t="s">
        <v>117</v>
      </c>
      <c r="AB8" s="26" t="s">
        <v>80</v>
      </c>
      <c r="AC8" s="26" t="s">
        <v>118</v>
      </c>
      <c r="AD8" s="26"/>
      <c r="AE8" s="26" t="s">
        <v>15</v>
      </c>
      <c r="AF8" s="26" t="s">
        <v>14</v>
      </c>
      <c r="AG8" s="26" t="s">
        <v>6</v>
      </c>
      <c r="AH8" s="26" t="s">
        <v>7</v>
      </c>
      <c r="AI8" s="26" t="s">
        <v>8</v>
      </c>
      <c r="AJ8" s="26" t="s">
        <v>9</v>
      </c>
      <c r="AK8" s="26" t="s">
        <v>10</v>
      </c>
      <c r="AL8" s="26" t="s">
        <v>13</v>
      </c>
      <c r="AM8" s="26" t="s">
        <v>11</v>
      </c>
      <c r="AN8" s="26" t="s">
        <v>16</v>
      </c>
      <c r="AO8" s="26" t="s">
        <v>17</v>
      </c>
      <c r="AP8" s="26" t="s">
        <v>18</v>
      </c>
      <c r="AQ8" s="26" t="s">
        <v>19</v>
      </c>
      <c r="AR8" s="26" t="s">
        <v>20</v>
      </c>
      <c r="AS8" s="26" t="s">
        <v>21</v>
      </c>
      <c r="AT8" s="26" t="s">
        <v>12</v>
      </c>
      <c r="AU8" s="26" t="s">
        <v>39</v>
      </c>
      <c r="AV8" s="26" t="s">
        <v>24</v>
      </c>
    </row>
    <row r="9" spans="1:48" s="2" customFormat="1" ht="30" customHeight="1">
      <c r="A9" s="75">
        <v>1</v>
      </c>
      <c r="B9" s="12">
        <v>62</v>
      </c>
      <c r="C9" s="12" t="s">
        <v>85</v>
      </c>
      <c r="D9" s="12" t="s">
        <v>62</v>
      </c>
      <c r="E9" s="12" t="s">
        <v>68</v>
      </c>
      <c r="F9" s="12" t="s">
        <v>86</v>
      </c>
      <c r="G9" s="48" t="s">
        <v>128</v>
      </c>
      <c r="H9" s="12">
        <v>2003</v>
      </c>
      <c r="I9" s="14">
        <f aca="true" t="shared" si="0" ref="I9:I35">K9+L9+M9+N9+O9+P9+Q9+S9+U9+V9+X9+Z9+AD9+AB9</f>
        <v>1523</v>
      </c>
      <c r="J9" s="32">
        <v>7.13</v>
      </c>
      <c r="K9" s="36">
        <f>J9*100</f>
        <v>713</v>
      </c>
      <c r="L9" s="36"/>
      <c r="M9" s="36"/>
      <c r="N9" s="36"/>
      <c r="O9" s="36"/>
      <c r="P9" s="36">
        <v>150</v>
      </c>
      <c r="Q9" s="36"/>
      <c r="R9" s="26">
        <v>65</v>
      </c>
      <c r="S9" s="36">
        <f>AM9</f>
        <v>420</v>
      </c>
      <c r="T9" s="26">
        <v>60</v>
      </c>
      <c r="U9" s="36">
        <f>AT9</f>
        <v>210</v>
      </c>
      <c r="V9" s="36">
        <v>30</v>
      </c>
      <c r="W9" s="26" t="s">
        <v>162</v>
      </c>
      <c r="X9" s="36"/>
      <c r="Y9" s="26"/>
      <c r="Z9" s="36"/>
      <c r="AA9" s="26"/>
      <c r="AB9" s="36"/>
      <c r="AC9" s="26"/>
      <c r="AD9" s="36"/>
      <c r="AE9" s="12">
        <f aca="true" t="shared" si="1" ref="AE9:AE39">R9</f>
        <v>65</v>
      </c>
      <c r="AF9" s="12">
        <f aca="true" t="shared" si="2" ref="AF9:AF39">T9</f>
        <v>60</v>
      </c>
      <c r="AG9" s="12">
        <f aca="true" t="shared" si="3" ref="AG9:AG39">IF(AE9&lt;=12,AE9*5,0)</f>
        <v>0</v>
      </c>
      <c r="AH9" s="12">
        <f aca="true" t="shared" si="4" ref="AH9:AH39">IF(AND(AE9&gt;12,AE9&lt;=24),60+(AE9-12)*8,0)</f>
        <v>0</v>
      </c>
      <c r="AI9" s="12">
        <f aca="true" t="shared" si="5" ref="AI9:AI39">IF(AND(AE9&gt;24,AE9&lt;=36),156+(AE9-24)*9,0)</f>
        <v>0</v>
      </c>
      <c r="AJ9" s="12">
        <f aca="true" t="shared" si="6" ref="AJ9:AJ39">IF(AND(AE9&gt;36,AE9&lt;=48),264+(AE9-36)*8,0)</f>
        <v>0</v>
      </c>
      <c r="AK9" s="12">
        <f aca="true" t="shared" si="7" ref="AK9:AK39">IF(AND(AE9&gt;48,AE9&lt;=60),360+(AE9-48)*5,0)</f>
        <v>0</v>
      </c>
      <c r="AL9" s="12">
        <f aca="true" t="shared" si="8" ref="AL9:AL39">IF(AE9&gt;60,420,0)</f>
        <v>420</v>
      </c>
      <c r="AM9" s="8">
        <f aca="true" t="shared" si="9" ref="AM9:AM39">SUM(AG9:AL9)</f>
        <v>420</v>
      </c>
      <c r="AN9" s="12">
        <f aca="true" t="shared" si="10" ref="AN9:AN39">IF(AF9&lt;=12,AF9*2.5,0)</f>
        <v>0</v>
      </c>
      <c r="AO9" s="12">
        <f aca="true" t="shared" si="11" ref="AO9:AO39">IF(AND(AF9&gt;12,AF9&lt;=24),30+(AF9-12)*4,0)</f>
        <v>0</v>
      </c>
      <c r="AP9" s="12">
        <f aca="true" t="shared" si="12" ref="AP9:AP39">IF(AND(AF9&gt;24,AF9&lt;=36),78+(AF9-24)*4.5,0)</f>
        <v>0</v>
      </c>
      <c r="AQ9" s="12">
        <f aca="true" t="shared" si="13" ref="AQ9:AQ39">IF(AND(AF9&gt;36,AF9&lt;=48),132+(AF9-36)*4,0)</f>
        <v>0</v>
      </c>
      <c r="AR9" s="12">
        <f aca="true" t="shared" si="14" ref="AR9:AR39">IF(AND(AF9&gt;48,AF9&lt;=60),180+(AF9-48)*2.5,0)</f>
        <v>210</v>
      </c>
      <c r="AS9" s="12">
        <f aca="true" t="shared" si="15" ref="AS9:AS39">IF(AF9&gt;60,210,0)</f>
        <v>0</v>
      </c>
      <c r="AT9" s="9">
        <f aca="true" t="shared" si="16" ref="AT9:AT39">SUM(AN9:AS9)</f>
        <v>210</v>
      </c>
      <c r="AU9" s="20"/>
      <c r="AV9" s="14">
        <f>I9</f>
        <v>1523</v>
      </c>
    </row>
    <row r="10" spans="1:48" s="10" customFormat="1" ht="47.25" customHeight="1" hidden="1">
      <c r="A10" s="75">
        <v>1</v>
      </c>
      <c r="B10" s="12">
        <v>21</v>
      </c>
      <c r="C10" s="12"/>
      <c r="D10" s="12"/>
      <c r="E10" s="12"/>
      <c r="F10" s="12"/>
      <c r="G10" s="48"/>
      <c r="H10" s="12"/>
      <c r="I10" s="14">
        <f t="shared" si="0"/>
        <v>0</v>
      </c>
      <c r="J10" s="32"/>
      <c r="K10" s="36"/>
      <c r="L10" s="36"/>
      <c r="M10" s="36"/>
      <c r="N10" s="36"/>
      <c r="O10" s="36"/>
      <c r="P10" s="36"/>
      <c r="Q10" s="36"/>
      <c r="R10" s="26"/>
      <c r="S10" s="36"/>
      <c r="T10" s="26"/>
      <c r="U10" s="36"/>
      <c r="V10" s="36"/>
      <c r="W10" s="34"/>
      <c r="X10" s="36"/>
      <c r="Y10" s="26"/>
      <c r="Z10" s="36"/>
      <c r="AA10" s="26"/>
      <c r="AB10" s="36"/>
      <c r="AC10" s="26"/>
      <c r="AD10" s="36"/>
      <c r="AE10" s="15">
        <f t="shared" si="1"/>
        <v>0</v>
      </c>
      <c r="AF10" s="16">
        <f t="shared" si="2"/>
        <v>0</v>
      </c>
      <c r="AG10" s="16">
        <f t="shared" si="3"/>
        <v>0</v>
      </c>
      <c r="AH10" s="16">
        <f t="shared" si="4"/>
        <v>0</v>
      </c>
      <c r="AI10" s="16">
        <f t="shared" si="5"/>
        <v>0</v>
      </c>
      <c r="AJ10" s="16">
        <f t="shared" si="6"/>
        <v>0</v>
      </c>
      <c r="AK10" s="16">
        <f t="shared" si="7"/>
        <v>0</v>
      </c>
      <c r="AL10" s="16">
        <f t="shared" si="8"/>
        <v>0</v>
      </c>
      <c r="AM10" s="17">
        <f t="shared" si="9"/>
        <v>0</v>
      </c>
      <c r="AN10" s="16">
        <f t="shared" si="10"/>
        <v>0</v>
      </c>
      <c r="AO10" s="16">
        <f t="shared" si="11"/>
        <v>0</v>
      </c>
      <c r="AP10" s="16">
        <f t="shared" si="12"/>
        <v>0</v>
      </c>
      <c r="AQ10" s="16">
        <f t="shared" si="13"/>
        <v>0</v>
      </c>
      <c r="AR10" s="16">
        <f t="shared" si="14"/>
        <v>0</v>
      </c>
      <c r="AS10" s="16">
        <f t="shared" si="15"/>
        <v>0</v>
      </c>
      <c r="AT10" s="18">
        <f t="shared" si="16"/>
        <v>0</v>
      </c>
      <c r="AU10" s="20"/>
      <c r="AV10" s="14"/>
    </row>
    <row r="11" spans="1:48" s="10" customFormat="1" ht="41.25" customHeight="1">
      <c r="A11" s="75">
        <v>2</v>
      </c>
      <c r="B11" s="12">
        <v>41</v>
      </c>
      <c r="C11" s="12" t="s">
        <v>137</v>
      </c>
      <c r="D11" s="12" t="s">
        <v>138</v>
      </c>
      <c r="E11" s="12" t="s">
        <v>61</v>
      </c>
      <c r="F11" s="12" t="s">
        <v>139</v>
      </c>
      <c r="G11" s="48" t="s">
        <v>140</v>
      </c>
      <c r="H11" s="12">
        <v>2001</v>
      </c>
      <c r="I11" s="14">
        <f t="shared" si="0"/>
        <v>1447</v>
      </c>
      <c r="J11" s="32">
        <v>6.67</v>
      </c>
      <c r="K11" s="36">
        <f aca="true" t="shared" si="17" ref="K11:K26">J11*100</f>
        <v>667</v>
      </c>
      <c r="L11" s="36"/>
      <c r="M11" s="36"/>
      <c r="N11" s="36"/>
      <c r="O11" s="36"/>
      <c r="P11" s="36"/>
      <c r="Q11" s="36">
        <v>50</v>
      </c>
      <c r="R11" s="26">
        <v>61</v>
      </c>
      <c r="S11" s="36">
        <f aca="true" t="shared" si="18" ref="S11:S26">AM11</f>
        <v>420</v>
      </c>
      <c r="T11" s="26">
        <v>61</v>
      </c>
      <c r="U11" s="36">
        <f>AT11</f>
        <v>210</v>
      </c>
      <c r="V11" s="36">
        <v>70</v>
      </c>
      <c r="W11" s="26" t="s">
        <v>121</v>
      </c>
      <c r="X11" s="36">
        <v>30</v>
      </c>
      <c r="Y11" s="26" t="s">
        <v>161</v>
      </c>
      <c r="Z11" s="36"/>
      <c r="AA11" s="26"/>
      <c r="AB11" s="36"/>
      <c r="AC11" s="26"/>
      <c r="AD11" s="36"/>
      <c r="AE11" s="12">
        <f t="shared" si="1"/>
        <v>61</v>
      </c>
      <c r="AF11" s="12">
        <f t="shared" si="2"/>
        <v>61</v>
      </c>
      <c r="AG11" s="12">
        <f t="shared" si="3"/>
        <v>0</v>
      </c>
      <c r="AH11" s="12">
        <f t="shared" si="4"/>
        <v>0</v>
      </c>
      <c r="AI11" s="12">
        <f t="shared" si="5"/>
        <v>0</v>
      </c>
      <c r="AJ11" s="12">
        <f t="shared" si="6"/>
        <v>0</v>
      </c>
      <c r="AK11" s="12">
        <f t="shared" si="7"/>
        <v>0</v>
      </c>
      <c r="AL11" s="12">
        <f t="shared" si="8"/>
        <v>420</v>
      </c>
      <c r="AM11" s="8">
        <f t="shared" si="9"/>
        <v>420</v>
      </c>
      <c r="AN11" s="12">
        <f t="shared" si="10"/>
        <v>0</v>
      </c>
      <c r="AO11" s="12">
        <f t="shared" si="11"/>
        <v>0</v>
      </c>
      <c r="AP11" s="12">
        <f t="shared" si="12"/>
        <v>0</v>
      </c>
      <c r="AQ11" s="12">
        <f t="shared" si="13"/>
        <v>0</v>
      </c>
      <c r="AR11" s="12">
        <f t="shared" si="14"/>
        <v>0</v>
      </c>
      <c r="AS11" s="12">
        <f t="shared" si="15"/>
        <v>210</v>
      </c>
      <c r="AT11" s="9">
        <f t="shared" si="16"/>
        <v>210</v>
      </c>
      <c r="AU11" s="20"/>
      <c r="AV11" s="14">
        <f aca="true" t="shared" si="19" ref="AV11:AV26">I11</f>
        <v>1447</v>
      </c>
    </row>
    <row r="12" spans="1:48" s="10" customFormat="1" ht="36" customHeight="1">
      <c r="A12" s="75">
        <v>3</v>
      </c>
      <c r="B12" s="12">
        <v>56</v>
      </c>
      <c r="C12" s="12" t="s">
        <v>90</v>
      </c>
      <c r="D12" s="12" t="s">
        <v>207</v>
      </c>
      <c r="E12" s="12" t="s">
        <v>45</v>
      </c>
      <c r="F12" s="12" t="s">
        <v>91</v>
      </c>
      <c r="G12" s="48" t="s">
        <v>184</v>
      </c>
      <c r="H12" s="12">
        <v>1998</v>
      </c>
      <c r="I12" s="14">
        <f t="shared" si="0"/>
        <v>1350</v>
      </c>
      <c r="J12" s="32">
        <v>6.2</v>
      </c>
      <c r="K12" s="36">
        <f t="shared" si="17"/>
        <v>620</v>
      </c>
      <c r="L12" s="36"/>
      <c r="M12" s="36">
        <v>70</v>
      </c>
      <c r="N12" s="36"/>
      <c r="O12" s="36"/>
      <c r="P12" s="36"/>
      <c r="Q12" s="36"/>
      <c r="R12" s="26">
        <v>78</v>
      </c>
      <c r="S12" s="36">
        <f t="shared" si="18"/>
        <v>420</v>
      </c>
      <c r="T12" s="26">
        <v>72</v>
      </c>
      <c r="U12" s="36">
        <f>AT12</f>
        <v>210</v>
      </c>
      <c r="V12" s="36">
        <v>30</v>
      </c>
      <c r="W12" s="26" t="s">
        <v>162</v>
      </c>
      <c r="X12" s="36"/>
      <c r="Y12" s="26"/>
      <c r="Z12" s="36"/>
      <c r="AA12" s="26"/>
      <c r="AB12" s="36"/>
      <c r="AC12" s="26"/>
      <c r="AD12" s="36"/>
      <c r="AE12" s="15">
        <f t="shared" si="1"/>
        <v>78</v>
      </c>
      <c r="AF12" s="16">
        <f t="shared" si="2"/>
        <v>72</v>
      </c>
      <c r="AG12" s="16">
        <f t="shared" si="3"/>
        <v>0</v>
      </c>
      <c r="AH12" s="16">
        <f t="shared" si="4"/>
        <v>0</v>
      </c>
      <c r="AI12" s="16">
        <f t="shared" si="5"/>
        <v>0</v>
      </c>
      <c r="AJ12" s="16">
        <f t="shared" si="6"/>
        <v>0</v>
      </c>
      <c r="AK12" s="16">
        <f t="shared" si="7"/>
        <v>0</v>
      </c>
      <c r="AL12" s="16">
        <f t="shared" si="8"/>
        <v>420</v>
      </c>
      <c r="AM12" s="17">
        <f t="shared" si="9"/>
        <v>420</v>
      </c>
      <c r="AN12" s="16">
        <f t="shared" si="10"/>
        <v>0</v>
      </c>
      <c r="AO12" s="16">
        <f t="shared" si="11"/>
        <v>0</v>
      </c>
      <c r="AP12" s="16">
        <f t="shared" si="12"/>
        <v>0</v>
      </c>
      <c r="AQ12" s="16">
        <f t="shared" si="13"/>
        <v>0</v>
      </c>
      <c r="AR12" s="16">
        <f t="shared" si="14"/>
        <v>0</v>
      </c>
      <c r="AS12" s="16">
        <f t="shared" si="15"/>
        <v>210</v>
      </c>
      <c r="AT12" s="18">
        <f t="shared" si="16"/>
        <v>210</v>
      </c>
      <c r="AU12" s="20" t="s">
        <v>84</v>
      </c>
      <c r="AV12" s="14">
        <f t="shared" si="19"/>
        <v>1350</v>
      </c>
    </row>
    <row r="13" spans="1:48" s="10" customFormat="1" ht="30" customHeight="1">
      <c r="A13" s="75">
        <v>4</v>
      </c>
      <c r="B13" s="12">
        <v>27</v>
      </c>
      <c r="C13" s="12" t="s">
        <v>176</v>
      </c>
      <c r="D13" s="12" t="s">
        <v>37</v>
      </c>
      <c r="E13" s="12" t="s">
        <v>57</v>
      </c>
      <c r="F13" s="12" t="s">
        <v>177</v>
      </c>
      <c r="G13" s="48" t="s">
        <v>154</v>
      </c>
      <c r="H13" s="12">
        <v>2003</v>
      </c>
      <c r="I13" s="14">
        <f t="shared" si="0"/>
        <v>1345</v>
      </c>
      <c r="J13" s="32">
        <v>7</v>
      </c>
      <c r="K13" s="36">
        <f t="shared" si="17"/>
        <v>700</v>
      </c>
      <c r="L13" s="36"/>
      <c r="M13" s="36"/>
      <c r="N13" s="36"/>
      <c r="O13" s="36"/>
      <c r="P13" s="36"/>
      <c r="Q13" s="36"/>
      <c r="R13" s="26">
        <v>60</v>
      </c>
      <c r="S13" s="36">
        <f t="shared" si="18"/>
        <v>420</v>
      </c>
      <c r="T13" s="26">
        <v>54</v>
      </c>
      <c r="U13" s="36">
        <f>AT13</f>
        <v>195</v>
      </c>
      <c r="V13" s="36">
        <v>30</v>
      </c>
      <c r="W13" s="26" t="s">
        <v>162</v>
      </c>
      <c r="X13" s="36"/>
      <c r="Y13" s="26"/>
      <c r="Z13" s="36"/>
      <c r="AA13" s="26"/>
      <c r="AB13" s="36"/>
      <c r="AC13" s="26"/>
      <c r="AD13" s="36"/>
      <c r="AE13" s="12">
        <f t="shared" si="1"/>
        <v>60</v>
      </c>
      <c r="AF13" s="12">
        <f t="shared" si="2"/>
        <v>54</v>
      </c>
      <c r="AG13" s="12">
        <f t="shared" si="3"/>
        <v>0</v>
      </c>
      <c r="AH13" s="12">
        <f t="shared" si="4"/>
        <v>0</v>
      </c>
      <c r="AI13" s="12">
        <f t="shared" si="5"/>
        <v>0</v>
      </c>
      <c r="AJ13" s="12">
        <f t="shared" si="6"/>
        <v>0</v>
      </c>
      <c r="AK13" s="12">
        <f t="shared" si="7"/>
        <v>420</v>
      </c>
      <c r="AL13" s="12">
        <f t="shared" si="8"/>
        <v>0</v>
      </c>
      <c r="AM13" s="8">
        <f t="shared" si="9"/>
        <v>420</v>
      </c>
      <c r="AN13" s="12">
        <f t="shared" si="10"/>
        <v>0</v>
      </c>
      <c r="AO13" s="12">
        <f t="shared" si="11"/>
        <v>0</v>
      </c>
      <c r="AP13" s="12">
        <f t="shared" si="12"/>
        <v>0</v>
      </c>
      <c r="AQ13" s="12">
        <f t="shared" si="13"/>
        <v>0</v>
      </c>
      <c r="AR13" s="12">
        <f t="shared" si="14"/>
        <v>195</v>
      </c>
      <c r="AS13" s="12">
        <f t="shared" si="15"/>
        <v>0</v>
      </c>
      <c r="AT13" s="9">
        <f t="shared" si="16"/>
        <v>195</v>
      </c>
      <c r="AU13" s="20" t="s">
        <v>88</v>
      </c>
      <c r="AV13" s="14">
        <f t="shared" si="19"/>
        <v>1345</v>
      </c>
    </row>
    <row r="14" spans="1:48" s="10" customFormat="1" ht="30" customHeight="1">
      <c r="A14" s="75">
        <v>5</v>
      </c>
      <c r="B14" s="12">
        <v>82</v>
      </c>
      <c r="C14" s="12" t="s">
        <v>103</v>
      </c>
      <c r="D14" s="12" t="s">
        <v>56</v>
      </c>
      <c r="E14" s="12" t="s">
        <v>96</v>
      </c>
      <c r="F14" s="12" t="s">
        <v>104</v>
      </c>
      <c r="G14" s="48" t="s">
        <v>184</v>
      </c>
      <c r="H14" s="12">
        <v>1998</v>
      </c>
      <c r="I14" s="14">
        <f t="shared" si="0"/>
        <v>1343</v>
      </c>
      <c r="J14" s="32">
        <v>7.13</v>
      </c>
      <c r="K14" s="36">
        <f t="shared" si="17"/>
        <v>713</v>
      </c>
      <c r="L14" s="36"/>
      <c r="M14" s="36"/>
      <c r="N14" s="36"/>
      <c r="O14" s="36"/>
      <c r="P14" s="36"/>
      <c r="Q14" s="36"/>
      <c r="R14" s="26">
        <v>90</v>
      </c>
      <c r="S14" s="36">
        <f t="shared" si="18"/>
        <v>420</v>
      </c>
      <c r="T14" s="26">
        <v>84</v>
      </c>
      <c r="U14" s="36">
        <f>AT14</f>
        <v>210</v>
      </c>
      <c r="V14" s="36"/>
      <c r="W14" s="26"/>
      <c r="X14" s="36"/>
      <c r="Y14" s="26"/>
      <c r="Z14" s="36"/>
      <c r="AA14" s="26"/>
      <c r="AB14" s="36"/>
      <c r="AC14" s="26"/>
      <c r="AD14" s="36"/>
      <c r="AE14" s="12">
        <f t="shared" si="1"/>
        <v>90</v>
      </c>
      <c r="AF14" s="12">
        <f t="shared" si="2"/>
        <v>84</v>
      </c>
      <c r="AG14" s="12">
        <f t="shared" si="3"/>
        <v>0</v>
      </c>
      <c r="AH14" s="12">
        <f t="shared" si="4"/>
        <v>0</v>
      </c>
      <c r="AI14" s="12">
        <f t="shared" si="5"/>
        <v>0</v>
      </c>
      <c r="AJ14" s="12">
        <f t="shared" si="6"/>
        <v>0</v>
      </c>
      <c r="AK14" s="12">
        <f t="shared" si="7"/>
        <v>0</v>
      </c>
      <c r="AL14" s="12">
        <f t="shared" si="8"/>
        <v>420</v>
      </c>
      <c r="AM14" s="8">
        <f t="shared" si="9"/>
        <v>420</v>
      </c>
      <c r="AN14" s="12">
        <f t="shared" si="10"/>
        <v>0</v>
      </c>
      <c r="AO14" s="12">
        <f t="shared" si="11"/>
        <v>0</v>
      </c>
      <c r="AP14" s="12">
        <f t="shared" si="12"/>
        <v>0</v>
      </c>
      <c r="AQ14" s="12">
        <f t="shared" si="13"/>
        <v>0</v>
      </c>
      <c r="AR14" s="12">
        <f t="shared" si="14"/>
        <v>0</v>
      </c>
      <c r="AS14" s="12">
        <f t="shared" si="15"/>
        <v>210</v>
      </c>
      <c r="AT14" s="9">
        <f t="shared" si="16"/>
        <v>210</v>
      </c>
      <c r="AU14" s="20" t="s">
        <v>95</v>
      </c>
      <c r="AV14" s="14">
        <f t="shared" si="19"/>
        <v>1343</v>
      </c>
    </row>
    <row r="15" spans="1:48" s="10" customFormat="1" ht="30" customHeight="1">
      <c r="A15" s="75">
        <v>6</v>
      </c>
      <c r="B15" s="12">
        <v>77</v>
      </c>
      <c r="C15" s="12" t="s">
        <v>187</v>
      </c>
      <c r="D15" s="12" t="s">
        <v>188</v>
      </c>
      <c r="E15" s="12" t="s">
        <v>189</v>
      </c>
      <c r="F15" s="12" t="s">
        <v>190</v>
      </c>
      <c r="G15" s="48" t="s">
        <v>191</v>
      </c>
      <c r="H15" s="12">
        <v>2005</v>
      </c>
      <c r="I15" s="14">
        <f t="shared" si="0"/>
        <v>1331</v>
      </c>
      <c r="J15" s="32">
        <v>7.92</v>
      </c>
      <c r="K15" s="36">
        <f t="shared" si="17"/>
        <v>792</v>
      </c>
      <c r="L15" s="36"/>
      <c r="M15" s="36"/>
      <c r="N15" s="36"/>
      <c r="O15" s="36"/>
      <c r="P15" s="36"/>
      <c r="Q15" s="36">
        <v>50</v>
      </c>
      <c r="R15" s="26">
        <v>40</v>
      </c>
      <c r="S15" s="36">
        <f t="shared" si="18"/>
        <v>296</v>
      </c>
      <c r="T15" s="26">
        <v>34</v>
      </c>
      <c r="U15" s="36">
        <f>AT15</f>
        <v>123</v>
      </c>
      <c r="V15" s="36">
        <v>70</v>
      </c>
      <c r="W15" s="26" t="s">
        <v>121</v>
      </c>
      <c r="X15" s="36"/>
      <c r="Y15" s="26"/>
      <c r="Z15" s="36"/>
      <c r="AA15" s="26"/>
      <c r="AB15" s="36"/>
      <c r="AC15" s="26"/>
      <c r="AD15" s="36"/>
      <c r="AE15" s="12">
        <f t="shared" si="1"/>
        <v>40</v>
      </c>
      <c r="AF15" s="12">
        <f t="shared" si="2"/>
        <v>34</v>
      </c>
      <c r="AG15" s="12">
        <f t="shared" si="3"/>
        <v>0</v>
      </c>
      <c r="AH15" s="12">
        <f t="shared" si="4"/>
        <v>0</v>
      </c>
      <c r="AI15" s="12">
        <f t="shared" si="5"/>
        <v>0</v>
      </c>
      <c r="AJ15" s="12">
        <f t="shared" si="6"/>
        <v>296</v>
      </c>
      <c r="AK15" s="12">
        <f t="shared" si="7"/>
        <v>0</v>
      </c>
      <c r="AL15" s="12">
        <f t="shared" si="8"/>
        <v>0</v>
      </c>
      <c r="AM15" s="8">
        <f t="shared" si="9"/>
        <v>296</v>
      </c>
      <c r="AN15" s="12">
        <f t="shared" si="10"/>
        <v>0</v>
      </c>
      <c r="AO15" s="12">
        <f t="shared" si="11"/>
        <v>0</v>
      </c>
      <c r="AP15" s="12">
        <f t="shared" si="12"/>
        <v>123</v>
      </c>
      <c r="AQ15" s="12">
        <f t="shared" si="13"/>
        <v>0</v>
      </c>
      <c r="AR15" s="12">
        <f t="shared" si="14"/>
        <v>0</v>
      </c>
      <c r="AS15" s="12">
        <f t="shared" si="15"/>
        <v>0</v>
      </c>
      <c r="AT15" s="9">
        <f t="shared" si="16"/>
        <v>123</v>
      </c>
      <c r="AU15" s="20"/>
      <c r="AV15" s="14">
        <f t="shared" si="19"/>
        <v>1331</v>
      </c>
    </row>
    <row r="16" spans="1:48" s="10" customFormat="1" ht="30" customHeight="1">
      <c r="A16" s="75">
        <v>7</v>
      </c>
      <c r="B16" s="12">
        <v>99</v>
      </c>
      <c r="C16" s="12" t="s">
        <v>222</v>
      </c>
      <c r="D16" s="12" t="s">
        <v>64</v>
      </c>
      <c r="E16" s="12" t="s">
        <v>223</v>
      </c>
      <c r="F16" s="12" t="s">
        <v>224</v>
      </c>
      <c r="G16" s="48" t="s">
        <v>140</v>
      </c>
      <c r="H16" s="12">
        <v>1998</v>
      </c>
      <c r="I16" s="14">
        <f t="shared" si="0"/>
        <v>1296</v>
      </c>
      <c r="J16" s="32">
        <v>6.56</v>
      </c>
      <c r="K16" s="36">
        <f t="shared" si="17"/>
        <v>656</v>
      </c>
      <c r="L16" s="36"/>
      <c r="M16" s="36"/>
      <c r="N16" s="36"/>
      <c r="O16" s="36"/>
      <c r="P16" s="36">
        <v>150</v>
      </c>
      <c r="Q16" s="36"/>
      <c r="R16" s="26">
        <v>79</v>
      </c>
      <c r="S16" s="36">
        <f t="shared" si="18"/>
        <v>420</v>
      </c>
      <c r="T16" s="26"/>
      <c r="U16" s="36"/>
      <c r="V16" s="36">
        <v>70</v>
      </c>
      <c r="W16" s="26" t="s">
        <v>121</v>
      </c>
      <c r="X16" s="36"/>
      <c r="Y16" s="26"/>
      <c r="Z16" s="36"/>
      <c r="AA16" s="26"/>
      <c r="AB16" s="36"/>
      <c r="AC16" s="26"/>
      <c r="AD16" s="36"/>
      <c r="AE16" s="12">
        <f t="shared" si="1"/>
        <v>79</v>
      </c>
      <c r="AF16" s="12">
        <f t="shared" si="2"/>
        <v>0</v>
      </c>
      <c r="AG16" s="12">
        <f t="shared" si="3"/>
        <v>0</v>
      </c>
      <c r="AH16" s="12">
        <f t="shared" si="4"/>
        <v>0</v>
      </c>
      <c r="AI16" s="12">
        <f t="shared" si="5"/>
        <v>0</v>
      </c>
      <c r="AJ16" s="12">
        <f t="shared" si="6"/>
        <v>0</v>
      </c>
      <c r="AK16" s="12">
        <f t="shared" si="7"/>
        <v>0</v>
      </c>
      <c r="AL16" s="12">
        <f t="shared" si="8"/>
        <v>420</v>
      </c>
      <c r="AM16" s="8">
        <f t="shared" si="9"/>
        <v>420</v>
      </c>
      <c r="AN16" s="12">
        <f t="shared" si="10"/>
        <v>0</v>
      </c>
      <c r="AO16" s="12">
        <f t="shared" si="11"/>
        <v>0</v>
      </c>
      <c r="AP16" s="12">
        <f t="shared" si="12"/>
        <v>0</v>
      </c>
      <c r="AQ16" s="12">
        <f t="shared" si="13"/>
        <v>0</v>
      </c>
      <c r="AR16" s="12">
        <f t="shared" si="14"/>
        <v>0</v>
      </c>
      <c r="AS16" s="12">
        <f t="shared" si="15"/>
        <v>0</v>
      </c>
      <c r="AT16" s="9">
        <f t="shared" si="16"/>
        <v>0</v>
      </c>
      <c r="AU16" s="20"/>
      <c r="AV16" s="14">
        <f t="shared" si="19"/>
        <v>1296</v>
      </c>
    </row>
    <row r="17" spans="1:48" s="10" customFormat="1" ht="37.5" customHeight="1">
      <c r="A17" s="75">
        <v>8</v>
      </c>
      <c r="B17" s="12">
        <v>101</v>
      </c>
      <c r="C17" s="12" t="s">
        <v>129</v>
      </c>
      <c r="D17" s="12" t="s">
        <v>56</v>
      </c>
      <c r="E17" s="12" t="s">
        <v>43</v>
      </c>
      <c r="F17" s="12" t="s">
        <v>130</v>
      </c>
      <c r="G17" s="48" t="s">
        <v>128</v>
      </c>
      <c r="H17" s="12">
        <v>2002</v>
      </c>
      <c r="I17" s="14">
        <f t="shared" si="0"/>
        <v>1279</v>
      </c>
      <c r="J17" s="32">
        <v>7.49</v>
      </c>
      <c r="K17" s="36">
        <f t="shared" si="17"/>
        <v>749</v>
      </c>
      <c r="L17" s="36"/>
      <c r="M17" s="36"/>
      <c r="N17" s="36"/>
      <c r="O17" s="36"/>
      <c r="P17" s="36"/>
      <c r="Q17" s="36"/>
      <c r="R17" s="26">
        <v>44</v>
      </c>
      <c r="S17" s="36">
        <f t="shared" si="18"/>
        <v>328</v>
      </c>
      <c r="T17" s="26">
        <v>36</v>
      </c>
      <c r="U17" s="36">
        <f>AT17</f>
        <v>132</v>
      </c>
      <c r="V17" s="36">
        <v>70</v>
      </c>
      <c r="W17" s="26" t="s">
        <v>121</v>
      </c>
      <c r="X17" s="36"/>
      <c r="Y17" s="26"/>
      <c r="Z17" s="36"/>
      <c r="AA17" s="26"/>
      <c r="AB17" s="36"/>
      <c r="AC17" s="26"/>
      <c r="AD17" s="36"/>
      <c r="AE17" s="12">
        <f t="shared" si="1"/>
        <v>44</v>
      </c>
      <c r="AF17" s="12">
        <f t="shared" si="2"/>
        <v>36</v>
      </c>
      <c r="AG17" s="12">
        <f t="shared" si="3"/>
        <v>0</v>
      </c>
      <c r="AH17" s="12">
        <f t="shared" si="4"/>
        <v>0</v>
      </c>
      <c r="AI17" s="12">
        <f t="shared" si="5"/>
        <v>0</v>
      </c>
      <c r="AJ17" s="12">
        <f t="shared" si="6"/>
        <v>328</v>
      </c>
      <c r="AK17" s="12">
        <f t="shared" si="7"/>
        <v>0</v>
      </c>
      <c r="AL17" s="12">
        <f t="shared" si="8"/>
        <v>0</v>
      </c>
      <c r="AM17" s="8">
        <f t="shared" si="9"/>
        <v>328</v>
      </c>
      <c r="AN17" s="12">
        <f t="shared" si="10"/>
        <v>0</v>
      </c>
      <c r="AO17" s="12">
        <f t="shared" si="11"/>
        <v>0</v>
      </c>
      <c r="AP17" s="12">
        <f t="shared" si="12"/>
        <v>132</v>
      </c>
      <c r="AQ17" s="12">
        <f t="shared" si="13"/>
        <v>0</v>
      </c>
      <c r="AR17" s="12">
        <f t="shared" si="14"/>
        <v>0</v>
      </c>
      <c r="AS17" s="12">
        <f t="shared" si="15"/>
        <v>0</v>
      </c>
      <c r="AT17" s="9">
        <f t="shared" si="16"/>
        <v>132</v>
      </c>
      <c r="AU17" s="20"/>
      <c r="AV17" s="14">
        <f t="shared" si="19"/>
        <v>1279</v>
      </c>
    </row>
    <row r="18" spans="1:48" s="10" customFormat="1" ht="36.75" customHeight="1">
      <c r="A18" s="75">
        <v>9</v>
      </c>
      <c r="B18" s="12">
        <v>96</v>
      </c>
      <c r="C18" s="12" t="s">
        <v>296</v>
      </c>
      <c r="D18" s="12" t="s">
        <v>268</v>
      </c>
      <c r="E18" s="12" t="s">
        <v>51</v>
      </c>
      <c r="F18" s="12" t="s">
        <v>269</v>
      </c>
      <c r="G18" s="48" t="s">
        <v>191</v>
      </c>
      <c r="H18" s="12">
        <v>2005</v>
      </c>
      <c r="I18" s="14">
        <f t="shared" si="0"/>
        <v>1278</v>
      </c>
      <c r="J18" s="32">
        <v>6.55</v>
      </c>
      <c r="K18" s="36">
        <f t="shared" si="17"/>
        <v>655</v>
      </c>
      <c r="L18" s="36"/>
      <c r="M18" s="36"/>
      <c r="N18" s="36"/>
      <c r="O18" s="36"/>
      <c r="P18" s="36">
        <v>150</v>
      </c>
      <c r="Q18" s="36"/>
      <c r="R18" s="26">
        <v>43</v>
      </c>
      <c r="S18" s="36">
        <f t="shared" si="18"/>
        <v>320</v>
      </c>
      <c r="T18" s="26">
        <v>34</v>
      </c>
      <c r="U18" s="36">
        <f>AT18</f>
        <v>123</v>
      </c>
      <c r="V18" s="36">
        <v>30</v>
      </c>
      <c r="W18" s="26" t="s">
        <v>162</v>
      </c>
      <c r="X18" s="36"/>
      <c r="Y18" s="26"/>
      <c r="Z18" s="36"/>
      <c r="AA18" s="26"/>
      <c r="AB18" s="36"/>
      <c r="AC18" s="26"/>
      <c r="AD18" s="36"/>
      <c r="AE18" s="12">
        <f t="shared" si="1"/>
        <v>43</v>
      </c>
      <c r="AF18" s="12">
        <f t="shared" si="2"/>
        <v>34</v>
      </c>
      <c r="AG18" s="12">
        <f t="shared" si="3"/>
        <v>0</v>
      </c>
      <c r="AH18" s="12">
        <f t="shared" si="4"/>
        <v>0</v>
      </c>
      <c r="AI18" s="12">
        <f t="shared" si="5"/>
        <v>0</v>
      </c>
      <c r="AJ18" s="12">
        <f t="shared" si="6"/>
        <v>320</v>
      </c>
      <c r="AK18" s="12">
        <f t="shared" si="7"/>
        <v>0</v>
      </c>
      <c r="AL18" s="12">
        <f t="shared" si="8"/>
        <v>0</v>
      </c>
      <c r="AM18" s="8">
        <f t="shared" si="9"/>
        <v>320</v>
      </c>
      <c r="AN18" s="12">
        <f t="shared" si="10"/>
        <v>0</v>
      </c>
      <c r="AO18" s="12">
        <f t="shared" si="11"/>
        <v>0</v>
      </c>
      <c r="AP18" s="12">
        <f t="shared" si="12"/>
        <v>123</v>
      </c>
      <c r="AQ18" s="12">
        <f t="shared" si="13"/>
        <v>0</v>
      </c>
      <c r="AR18" s="12">
        <f t="shared" si="14"/>
        <v>0</v>
      </c>
      <c r="AS18" s="12">
        <f t="shared" si="15"/>
        <v>0</v>
      </c>
      <c r="AT18" s="9">
        <f t="shared" si="16"/>
        <v>123</v>
      </c>
      <c r="AU18" s="20" t="s">
        <v>87</v>
      </c>
      <c r="AV18" s="14">
        <f t="shared" si="19"/>
        <v>1278</v>
      </c>
    </row>
    <row r="19" spans="1:48" s="10" customFormat="1" ht="29.25" customHeight="1">
      <c r="A19" s="75">
        <v>10</v>
      </c>
      <c r="B19" s="12">
        <v>53</v>
      </c>
      <c r="C19" s="12" t="s">
        <v>135</v>
      </c>
      <c r="D19" s="12" t="s">
        <v>54</v>
      </c>
      <c r="E19" s="12" t="s">
        <v>45</v>
      </c>
      <c r="F19" s="12" t="s">
        <v>136</v>
      </c>
      <c r="G19" s="48" t="s">
        <v>128</v>
      </c>
      <c r="H19" s="12">
        <v>2000</v>
      </c>
      <c r="I19" s="14">
        <f t="shared" si="0"/>
        <v>1272</v>
      </c>
      <c r="J19" s="32">
        <v>6.86</v>
      </c>
      <c r="K19" s="36">
        <f t="shared" si="17"/>
        <v>686</v>
      </c>
      <c r="L19" s="36"/>
      <c r="M19" s="36"/>
      <c r="N19" s="36"/>
      <c r="O19" s="36"/>
      <c r="P19" s="36">
        <v>150</v>
      </c>
      <c r="Q19" s="36"/>
      <c r="R19" s="26">
        <v>45</v>
      </c>
      <c r="S19" s="36">
        <f t="shared" si="18"/>
        <v>336</v>
      </c>
      <c r="T19" s="26"/>
      <c r="U19" s="36"/>
      <c r="V19" s="36">
        <v>70</v>
      </c>
      <c r="W19" s="26" t="s">
        <v>121</v>
      </c>
      <c r="X19" s="36">
        <v>30</v>
      </c>
      <c r="Y19" s="26" t="s">
        <v>163</v>
      </c>
      <c r="Z19" s="36"/>
      <c r="AA19" s="26"/>
      <c r="AB19" s="36"/>
      <c r="AC19" s="26"/>
      <c r="AD19" s="36"/>
      <c r="AE19" s="12">
        <f t="shared" si="1"/>
        <v>45</v>
      </c>
      <c r="AF19" s="12">
        <f t="shared" si="2"/>
        <v>0</v>
      </c>
      <c r="AG19" s="12">
        <f t="shared" si="3"/>
        <v>0</v>
      </c>
      <c r="AH19" s="12">
        <f t="shared" si="4"/>
        <v>0</v>
      </c>
      <c r="AI19" s="12">
        <f t="shared" si="5"/>
        <v>0</v>
      </c>
      <c r="AJ19" s="12">
        <f t="shared" si="6"/>
        <v>336</v>
      </c>
      <c r="AK19" s="12">
        <f t="shared" si="7"/>
        <v>0</v>
      </c>
      <c r="AL19" s="12">
        <f t="shared" si="8"/>
        <v>0</v>
      </c>
      <c r="AM19" s="8">
        <f t="shared" si="9"/>
        <v>336</v>
      </c>
      <c r="AN19" s="12">
        <f t="shared" si="10"/>
        <v>0</v>
      </c>
      <c r="AO19" s="12">
        <f t="shared" si="11"/>
        <v>0</v>
      </c>
      <c r="AP19" s="12">
        <f t="shared" si="12"/>
        <v>0</v>
      </c>
      <c r="AQ19" s="12">
        <f t="shared" si="13"/>
        <v>0</v>
      </c>
      <c r="AR19" s="12">
        <f t="shared" si="14"/>
        <v>0</v>
      </c>
      <c r="AS19" s="12">
        <f t="shared" si="15"/>
        <v>0</v>
      </c>
      <c r="AT19" s="9">
        <f t="shared" si="16"/>
        <v>0</v>
      </c>
      <c r="AU19" s="20"/>
      <c r="AV19" s="14">
        <f t="shared" si="19"/>
        <v>1272</v>
      </c>
    </row>
    <row r="20" spans="1:48" s="10" customFormat="1" ht="36" customHeight="1">
      <c r="A20" s="75">
        <v>11</v>
      </c>
      <c r="B20" s="12">
        <v>39</v>
      </c>
      <c r="C20" s="12" t="s">
        <v>220</v>
      </c>
      <c r="D20" s="12" t="s">
        <v>101</v>
      </c>
      <c r="E20" s="12" t="s">
        <v>41</v>
      </c>
      <c r="F20" s="12" t="s">
        <v>221</v>
      </c>
      <c r="G20" s="48" t="s">
        <v>134</v>
      </c>
      <c r="H20" s="12">
        <v>2002</v>
      </c>
      <c r="I20" s="14">
        <f t="shared" si="0"/>
        <v>1254</v>
      </c>
      <c r="J20" s="32">
        <v>8.04</v>
      </c>
      <c r="K20" s="36">
        <f t="shared" si="17"/>
        <v>803.9999999999999</v>
      </c>
      <c r="L20" s="36"/>
      <c r="M20" s="36"/>
      <c r="N20" s="36"/>
      <c r="O20" s="36"/>
      <c r="P20" s="36"/>
      <c r="Q20" s="36"/>
      <c r="R20" s="26">
        <v>56</v>
      </c>
      <c r="S20" s="36">
        <f t="shared" si="18"/>
        <v>400</v>
      </c>
      <c r="T20" s="26"/>
      <c r="U20" s="36"/>
      <c r="V20" s="36">
        <v>50</v>
      </c>
      <c r="W20" s="26" t="s">
        <v>212</v>
      </c>
      <c r="X20" s="36"/>
      <c r="Y20" s="26"/>
      <c r="Z20" s="36"/>
      <c r="AA20" s="26"/>
      <c r="AB20" s="36"/>
      <c r="AC20" s="26"/>
      <c r="AD20" s="36"/>
      <c r="AE20" s="12">
        <f t="shared" si="1"/>
        <v>56</v>
      </c>
      <c r="AF20" s="12">
        <f t="shared" si="2"/>
        <v>0</v>
      </c>
      <c r="AG20" s="12">
        <f t="shared" si="3"/>
        <v>0</v>
      </c>
      <c r="AH20" s="12">
        <f t="shared" si="4"/>
        <v>0</v>
      </c>
      <c r="AI20" s="12">
        <f t="shared" si="5"/>
        <v>0</v>
      </c>
      <c r="AJ20" s="12">
        <f t="shared" si="6"/>
        <v>0</v>
      </c>
      <c r="AK20" s="12">
        <f t="shared" si="7"/>
        <v>400</v>
      </c>
      <c r="AL20" s="12">
        <f t="shared" si="8"/>
        <v>0</v>
      </c>
      <c r="AM20" s="8">
        <f t="shared" si="9"/>
        <v>400</v>
      </c>
      <c r="AN20" s="12">
        <f t="shared" si="10"/>
        <v>0</v>
      </c>
      <c r="AO20" s="12">
        <f t="shared" si="11"/>
        <v>0</v>
      </c>
      <c r="AP20" s="12">
        <f t="shared" si="12"/>
        <v>0</v>
      </c>
      <c r="AQ20" s="12">
        <f t="shared" si="13"/>
        <v>0</v>
      </c>
      <c r="AR20" s="12">
        <f t="shared" si="14"/>
        <v>0</v>
      </c>
      <c r="AS20" s="12">
        <f t="shared" si="15"/>
        <v>0</v>
      </c>
      <c r="AT20" s="9">
        <f t="shared" si="16"/>
        <v>0</v>
      </c>
      <c r="AU20" s="20" t="s">
        <v>106</v>
      </c>
      <c r="AV20" s="14">
        <f t="shared" si="19"/>
        <v>1254</v>
      </c>
    </row>
    <row r="21" spans="1:48" s="10" customFormat="1" ht="35.25" customHeight="1">
      <c r="A21" s="75">
        <v>12</v>
      </c>
      <c r="B21" s="12">
        <v>29</v>
      </c>
      <c r="C21" s="12" t="s">
        <v>192</v>
      </c>
      <c r="D21" s="12" t="s">
        <v>62</v>
      </c>
      <c r="E21" s="12" t="s">
        <v>45</v>
      </c>
      <c r="F21" s="12" t="s">
        <v>98</v>
      </c>
      <c r="G21" s="48" t="s">
        <v>125</v>
      </c>
      <c r="H21" s="12">
        <v>1999</v>
      </c>
      <c r="I21" s="14">
        <f t="shared" si="0"/>
        <v>1235</v>
      </c>
      <c r="J21" s="32">
        <v>6.44</v>
      </c>
      <c r="K21" s="36">
        <f t="shared" si="17"/>
        <v>644</v>
      </c>
      <c r="L21" s="36"/>
      <c r="M21" s="36"/>
      <c r="N21" s="36"/>
      <c r="O21" s="36"/>
      <c r="P21" s="36"/>
      <c r="Q21" s="36"/>
      <c r="R21" s="26">
        <v>53</v>
      </c>
      <c r="S21" s="36">
        <f t="shared" si="18"/>
        <v>385</v>
      </c>
      <c r="T21" s="26">
        <v>47</v>
      </c>
      <c r="U21" s="36">
        <f>AT21</f>
        <v>176</v>
      </c>
      <c r="V21" s="36">
        <v>30</v>
      </c>
      <c r="W21" s="26" t="s">
        <v>162</v>
      </c>
      <c r="X21" s="36"/>
      <c r="Y21" s="26"/>
      <c r="Z21" s="36"/>
      <c r="AA21" s="26"/>
      <c r="AB21" s="36"/>
      <c r="AC21" s="26"/>
      <c r="AD21" s="36"/>
      <c r="AE21" s="12">
        <f t="shared" si="1"/>
        <v>53</v>
      </c>
      <c r="AF21" s="12">
        <f t="shared" si="2"/>
        <v>47</v>
      </c>
      <c r="AG21" s="12">
        <f t="shared" si="3"/>
        <v>0</v>
      </c>
      <c r="AH21" s="12">
        <f t="shared" si="4"/>
        <v>0</v>
      </c>
      <c r="AI21" s="12">
        <f t="shared" si="5"/>
        <v>0</v>
      </c>
      <c r="AJ21" s="12">
        <f t="shared" si="6"/>
        <v>0</v>
      </c>
      <c r="AK21" s="12">
        <f t="shared" si="7"/>
        <v>385</v>
      </c>
      <c r="AL21" s="12">
        <f t="shared" si="8"/>
        <v>0</v>
      </c>
      <c r="AM21" s="8">
        <f t="shared" si="9"/>
        <v>385</v>
      </c>
      <c r="AN21" s="12">
        <f t="shared" si="10"/>
        <v>0</v>
      </c>
      <c r="AO21" s="12">
        <f t="shared" si="11"/>
        <v>0</v>
      </c>
      <c r="AP21" s="12">
        <f t="shared" si="12"/>
        <v>0</v>
      </c>
      <c r="AQ21" s="12">
        <f t="shared" si="13"/>
        <v>176</v>
      </c>
      <c r="AR21" s="12">
        <f t="shared" si="14"/>
        <v>0</v>
      </c>
      <c r="AS21" s="12">
        <f t="shared" si="15"/>
        <v>0</v>
      </c>
      <c r="AT21" s="9">
        <f t="shared" si="16"/>
        <v>176</v>
      </c>
      <c r="AU21" s="20"/>
      <c r="AV21" s="14">
        <f t="shared" si="19"/>
        <v>1235</v>
      </c>
    </row>
    <row r="22" spans="1:48" s="10" customFormat="1" ht="30" customHeight="1">
      <c r="A22" s="75">
        <v>13</v>
      </c>
      <c r="B22" s="12">
        <v>105</v>
      </c>
      <c r="C22" s="12" t="s">
        <v>335</v>
      </c>
      <c r="D22" s="12" t="s">
        <v>261</v>
      </c>
      <c r="E22" s="12" t="s">
        <v>45</v>
      </c>
      <c r="F22" s="12" t="s">
        <v>260</v>
      </c>
      <c r="G22" s="48" t="s">
        <v>183</v>
      </c>
      <c r="H22" s="12">
        <v>2005</v>
      </c>
      <c r="I22" s="14">
        <f t="shared" si="0"/>
        <v>1212</v>
      </c>
      <c r="J22" s="32">
        <v>6.48</v>
      </c>
      <c r="K22" s="36">
        <f t="shared" si="17"/>
        <v>648</v>
      </c>
      <c r="L22" s="36"/>
      <c r="M22" s="36"/>
      <c r="N22" s="36"/>
      <c r="O22" s="36"/>
      <c r="P22" s="36">
        <v>150</v>
      </c>
      <c r="Q22" s="36"/>
      <c r="R22" s="26">
        <v>46</v>
      </c>
      <c r="S22" s="36">
        <f t="shared" si="18"/>
        <v>344</v>
      </c>
      <c r="T22" s="26"/>
      <c r="U22" s="36"/>
      <c r="V22" s="36">
        <v>70</v>
      </c>
      <c r="W22" s="26" t="s">
        <v>121</v>
      </c>
      <c r="X22" s="36"/>
      <c r="Y22" s="26"/>
      <c r="Z22" s="36"/>
      <c r="AA22" s="26"/>
      <c r="AB22" s="36"/>
      <c r="AC22" s="26"/>
      <c r="AD22" s="36"/>
      <c r="AE22" s="12">
        <f t="shared" si="1"/>
        <v>46</v>
      </c>
      <c r="AF22" s="12">
        <f t="shared" si="2"/>
        <v>0</v>
      </c>
      <c r="AG22" s="12">
        <f t="shared" si="3"/>
        <v>0</v>
      </c>
      <c r="AH22" s="12">
        <f t="shared" si="4"/>
        <v>0</v>
      </c>
      <c r="AI22" s="12">
        <f t="shared" si="5"/>
        <v>0</v>
      </c>
      <c r="AJ22" s="12">
        <f t="shared" si="6"/>
        <v>344</v>
      </c>
      <c r="AK22" s="12">
        <f t="shared" si="7"/>
        <v>0</v>
      </c>
      <c r="AL22" s="12">
        <f t="shared" si="8"/>
        <v>0</v>
      </c>
      <c r="AM22" s="8">
        <f t="shared" si="9"/>
        <v>344</v>
      </c>
      <c r="AN22" s="12">
        <f t="shared" si="10"/>
        <v>0</v>
      </c>
      <c r="AO22" s="12">
        <f t="shared" si="11"/>
        <v>0</v>
      </c>
      <c r="AP22" s="12">
        <f t="shared" si="12"/>
        <v>0</v>
      </c>
      <c r="AQ22" s="12">
        <f t="shared" si="13"/>
        <v>0</v>
      </c>
      <c r="AR22" s="12">
        <f t="shared" si="14"/>
        <v>0</v>
      </c>
      <c r="AS22" s="12">
        <f t="shared" si="15"/>
        <v>0</v>
      </c>
      <c r="AT22" s="9">
        <f t="shared" si="16"/>
        <v>0</v>
      </c>
      <c r="AU22" s="20"/>
      <c r="AV22" s="14">
        <f t="shared" si="19"/>
        <v>1212</v>
      </c>
    </row>
    <row r="23" spans="1:48" s="10" customFormat="1" ht="30" customHeight="1">
      <c r="A23" s="75">
        <v>14</v>
      </c>
      <c r="B23" s="12">
        <v>47</v>
      </c>
      <c r="C23" s="12" t="s">
        <v>100</v>
      </c>
      <c r="D23" s="12" t="s">
        <v>101</v>
      </c>
      <c r="E23" s="12" t="s">
        <v>45</v>
      </c>
      <c r="F23" s="12" t="s">
        <v>102</v>
      </c>
      <c r="G23" s="48" t="s">
        <v>150</v>
      </c>
      <c r="H23" s="12">
        <v>1998</v>
      </c>
      <c r="I23" s="14">
        <f t="shared" si="0"/>
        <v>1195</v>
      </c>
      <c r="J23" s="32">
        <v>7.45</v>
      </c>
      <c r="K23" s="36">
        <f t="shared" si="17"/>
        <v>745</v>
      </c>
      <c r="L23" s="36"/>
      <c r="M23" s="36"/>
      <c r="N23" s="36"/>
      <c r="O23" s="36"/>
      <c r="P23" s="36"/>
      <c r="Q23" s="36"/>
      <c r="R23" s="26">
        <v>92</v>
      </c>
      <c r="S23" s="36">
        <f t="shared" si="18"/>
        <v>420</v>
      </c>
      <c r="T23" s="26"/>
      <c r="U23" s="36"/>
      <c r="V23" s="36">
        <v>30</v>
      </c>
      <c r="W23" s="26" t="s">
        <v>162</v>
      </c>
      <c r="X23" s="36"/>
      <c r="Y23" s="26"/>
      <c r="Z23" s="36"/>
      <c r="AA23" s="26"/>
      <c r="AB23" s="36"/>
      <c r="AC23" s="26"/>
      <c r="AD23" s="36"/>
      <c r="AE23" s="12">
        <f t="shared" si="1"/>
        <v>92</v>
      </c>
      <c r="AF23" s="12">
        <f t="shared" si="2"/>
        <v>0</v>
      </c>
      <c r="AG23" s="12">
        <f t="shared" si="3"/>
        <v>0</v>
      </c>
      <c r="AH23" s="12">
        <f t="shared" si="4"/>
        <v>0</v>
      </c>
      <c r="AI23" s="12">
        <f t="shared" si="5"/>
        <v>0</v>
      </c>
      <c r="AJ23" s="12">
        <f t="shared" si="6"/>
        <v>0</v>
      </c>
      <c r="AK23" s="12">
        <f t="shared" si="7"/>
        <v>0</v>
      </c>
      <c r="AL23" s="12">
        <f t="shared" si="8"/>
        <v>420</v>
      </c>
      <c r="AM23" s="8">
        <f t="shared" si="9"/>
        <v>420</v>
      </c>
      <c r="AN23" s="12">
        <f t="shared" si="10"/>
        <v>0</v>
      </c>
      <c r="AO23" s="12">
        <f t="shared" si="11"/>
        <v>0</v>
      </c>
      <c r="AP23" s="12">
        <f t="shared" si="12"/>
        <v>0</v>
      </c>
      <c r="AQ23" s="12">
        <f t="shared" si="13"/>
        <v>0</v>
      </c>
      <c r="AR23" s="12">
        <f t="shared" si="14"/>
        <v>0</v>
      </c>
      <c r="AS23" s="12">
        <f t="shared" si="15"/>
        <v>0</v>
      </c>
      <c r="AT23" s="9">
        <f t="shared" si="16"/>
        <v>0</v>
      </c>
      <c r="AU23" s="20" t="s">
        <v>89</v>
      </c>
      <c r="AV23" s="14">
        <f t="shared" si="19"/>
        <v>1195</v>
      </c>
    </row>
    <row r="24" spans="1:48" s="10" customFormat="1" ht="30" customHeight="1">
      <c r="A24" s="75">
        <v>15</v>
      </c>
      <c r="B24" s="12">
        <v>44</v>
      </c>
      <c r="C24" s="12" t="s">
        <v>202</v>
      </c>
      <c r="D24" s="12" t="s">
        <v>71</v>
      </c>
      <c r="E24" s="12" t="s">
        <v>203</v>
      </c>
      <c r="F24" s="12" t="s">
        <v>204</v>
      </c>
      <c r="G24" s="48" t="s">
        <v>191</v>
      </c>
      <c r="H24" s="12">
        <v>2005</v>
      </c>
      <c r="I24" s="14">
        <f t="shared" si="0"/>
        <v>1166</v>
      </c>
      <c r="J24" s="32">
        <v>7.86</v>
      </c>
      <c r="K24" s="36">
        <f t="shared" si="17"/>
        <v>786</v>
      </c>
      <c r="L24" s="36"/>
      <c r="M24" s="36"/>
      <c r="N24" s="36"/>
      <c r="O24" s="36"/>
      <c r="P24" s="36"/>
      <c r="Q24" s="36"/>
      <c r="R24" s="26">
        <v>43</v>
      </c>
      <c r="S24" s="36">
        <f t="shared" si="18"/>
        <v>320</v>
      </c>
      <c r="T24" s="26"/>
      <c r="U24" s="36"/>
      <c r="V24" s="36">
        <v>30</v>
      </c>
      <c r="W24" s="26" t="s">
        <v>162</v>
      </c>
      <c r="X24" s="36">
        <v>30</v>
      </c>
      <c r="Y24" s="26" t="s">
        <v>161</v>
      </c>
      <c r="Z24" s="36"/>
      <c r="AA24" s="26"/>
      <c r="AB24" s="36"/>
      <c r="AC24" s="26"/>
      <c r="AD24" s="36"/>
      <c r="AE24" s="15">
        <f t="shared" si="1"/>
        <v>43</v>
      </c>
      <c r="AF24" s="16">
        <f t="shared" si="2"/>
        <v>0</v>
      </c>
      <c r="AG24" s="16">
        <f t="shared" si="3"/>
        <v>0</v>
      </c>
      <c r="AH24" s="16">
        <f t="shared" si="4"/>
        <v>0</v>
      </c>
      <c r="AI24" s="16">
        <f t="shared" si="5"/>
        <v>0</v>
      </c>
      <c r="AJ24" s="16">
        <f t="shared" si="6"/>
        <v>320</v>
      </c>
      <c r="AK24" s="16">
        <f t="shared" si="7"/>
        <v>0</v>
      </c>
      <c r="AL24" s="16">
        <f t="shared" si="8"/>
        <v>0</v>
      </c>
      <c r="AM24" s="17">
        <f t="shared" si="9"/>
        <v>320</v>
      </c>
      <c r="AN24" s="16">
        <f t="shared" si="10"/>
        <v>0</v>
      </c>
      <c r="AO24" s="16">
        <f t="shared" si="11"/>
        <v>0</v>
      </c>
      <c r="AP24" s="16">
        <f t="shared" si="12"/>
        <v>0</v>
      </c>
      <c r="AQ24" s="16">
        <f t="shared" si="13"/>
        <v>0</v>
      </c>
      <c r="AR24" s="16">
        <f t="shared" si="14"/>
        <v>0</v>
      </c>
      <c r="AS24" s="16">
        <f t="shared" si="15"/>
        <v>0</v>
      </c>
      <c r="AT24" s="18">
        <f t="shared" si="16"/>
        <v>0</v>
      </c>
      <c r="AU24" s="20"/>
      <c r="AV24" s="14">
        <f t="shared" si="19"/>
        <v>1166</v>
      </c>
    </row>
    <row r="25" spans="1:48" s="10" customFormat="1" ht="36.75" customHeight="1">
      <c r="A25" s="75">
        <v>16</v>
      </c>
      <c r="B25" s="12">
        <v>80</v>
      </c>
      <c r="C25" s="12" t="s">
        <v>196</v>
      </c>
      <c r="D25" s="12" t="s">
        <v>58</v>
      </c>
      <c r="E25" s="12" t="s">
        <v>197</v>
      </c>
      <c r="F25" s="12" t="s">
        <v>198</v>
      </c>
      <c r="G25" s="48" t="s">
        <v>183</v>
      </c>
      <c r="H25" s="12">
        <v>1997</v>
      </c>
      <c r="I25" s="14">
        <f t="shared" si="0"/>
        <v>1149</v>
      </c>
      <c r="J25" s="32">
        <v>6.34</v>
      </c>
      <c r="K25" s="36">
        <f t="shared" si="17"/>
        <v>634</v>
      </c>
      <c r="L25" s="36"/>
      <c r="M25" s="36">
        <v>70</v>
      </c>
      <c r="N25" s="36"/>
      <c r="O25" s="36"/>
      <c r="P25" s="36"/>
      <c r="Q25" s="36"/>
      <c r="R25" s="26">
        <v>59</v>
      </c>
      <c r="S25" s="36">
        <f t="shared" si="18"/>
        <v>415</v>
      </c>
      <c r="T25" s="26"/>
      <c r="U25" s="36"/>
      <c r="V25" s="36">
        <v>30</v>
      </c>
      <c r="W25" s="26" t="s">
        <v>162</v>
      </c>
      <c r="X25" s="36"/>
      <c r="Y25" s="26"/>
      <c r="Z25" s="36"/>
      <c r="AA25" s="26"/>
      <c r="AB25" s="36"/>
      <c r="AC25" s="26"/>
      <c r="AD25" s="36"/>
      <c r="AE25" s="12">
        <f t="shared" si="1"/>
        <v>59</v>
      </c>
      <c r="AF25" s="12">
        <f t="shared" si="2"/>
        <v>0</v>
      </c>
      <c r="AG25" s="12">
        <f t="shared" si="3"/>
        <v>0</v>
      </c>
      <c r="AH25" s="12">
        <f t="shared" si="4"/>
        <v>0</v>
      </c>
      <c r="AI25" s="12">
        <f t="shared" si="5"/>
        <v>0</v>
      </c>
      <c r="AJ25" s="12">
        <f t="shared" si="6"/>
        <v>0</v>
      </c>
      <c r="AK25" s="12">
        <f t="shared" si="7"/>
        <v>415</v>
      </c>
      <c r="AL25" s="12">
        <f t="shared" si="8"/>
        <v>0</v>
      </c>
      <c r="AM25" s="8">
        <f t="shared" si="9"/>
        <v>415</v>
      </c>
      <c r="AN25" s="12">
        <f t="shared" si="10"/>
        <v>0</v>
      </c>
      <c r="AO25" s="12">
        <f t="shared" si="11"/>
        <v>0</v>
      </c>
      <c r="AP25" s="12">
        <f t="shared" si="12"/>
        <v>0</v>
      </c>
      <c r="AQ25" s="12">
        <f t="shared" si="13"/>
        <v>0</v>
      </c>
      <c r="AR25" s="12">
        <f t="shared" si="14"/>
        <v>0</v>
      </c>
      <c r="AS25" s="12">
        <f t="shared" si="15"/>
        <v>0</v>
      </c>
      <c r="AT25" s="9">
        <f t="shared" si="16"/>
        <v>0</v>
      </c>
      <c r="AU25" s="20"/>
      <c r="AV25" s="14">
        <f t="shared" si="19"/>
        <v>1149</v>
      </c>
    </row>
    <row r="26" spans="1:48" s="10" customFormat="1" ht="27" customHeight="1">
      <c r="A26" s="75">
        <v>17</v>
      </c>
      <c r="B26" s="12">
        <v>96</v>
      </c>
      <c r="C26" s="12" t="s">
        <v>262</v>
      </c>
      <c r="D26" s="12" t="s">
        <v>263</v>
      </c>
      <c r="E26" s="12" t="s">
        <v>38</v>
      </c>
      <c r="F26" s="12" t="s">
        <v>264</v>
      </c>
      <c r="G26" s="48" t="s">
        <v>128</v>
      </c>
      <c r="H26" s="12">
        <v>2001</v>
      </c>
      <c r="I26" s="14">
        <f t="shared" si="0"/>
        <v>1095</v>
      </c>
      <c r="J26" s="32">
        <v>6.47</v>
      </c>
      <c r="K26" s="36">
        <f t="shared" si="17"/>
        <v>647</v>
      </c>
      <c r="L26" s="36"/>
      <c r="M26" s="36"/>
      <c r="N26" s="36"/>
      <c r="O26" s="36"/>
      <c r="P26" s="36"/>
      <c r="Q26" s="36">
        <v>50</v>
      </c>
      <c r="R26" s="26">
        <v>44</v>
      </c>
      <c r="S26" s="36">
        <f t="shared" si="18"/>
        <v>328</v>
      </c>
      <c r="T26" s="26"/>
      <c r="U26" s="36"/>
      <c r="V26" s="36">
        <v>70</v>
      </c>
      <c r="W26" s="26" t="s">
        <v>121</v>
      </c>
      <c r="X26" s="36"/>
      <c r="Y26" s="26"/>
      <c r="Z26" s="36"/>
      <c r="AA26" s="26"/>
      <c r="AB26" s="36"/>
      <c r="AC26" s="26"/>
      <c r="AD26" s="36"/>
      <c r="AE26" s="12">
        <f t="shared" si="1"/>
        <v>44</v>
      </c>
      <c r="AF26" s="12">
        <f t="shared" si="2"/>
        <v>0</v>
      </c>
      <c r="AG26" s="12">
        <f t="shared" si="3"/>
        <v>0</v>
      </c>
      <c r="AH26" s="12">
        <f t="shared" si="4"/>
        <v>0</v>
      </c>
      <c r="AI26" s="12">
        <f t="shared" si="5"/>
        <v>0</v>
      </c>
      <c r="AJ26" s="12">
        <f t="shared" si="6"/>
        <v>328</v>
      </c>
      <c r="AK26" s="12">
        <f t="shared" si="7"/>
        <v>0</v>
      </c>
      <c r="AL26" s="12">
        <f t="shared" si="8"/>
        <v>0</v>
      </c>
      <c r="AM26" s="8">
        <f t="shared" si="9"/>
        <v>328</v>
      </c>
      <c r="AN26" s="12">
        <f t="shared" si="10"/>
        <v>0</v>
      </c>
      <c r="AO26" s="12">
        <f t="shared" si="11"/>
        <v>0</v>
      </c>
      <c r="AP26" s="12">
        <f t="shared" si="12"/>
        <v>0</v>
      </c>
      <c r="AQ26" s="12">
        <f t="shared" si="13"/>
        <v>0</v>
      </c>
      <c r="AR26" s="12">
        <f t="shared" si="14"/>
        <v>0</v>
      </c>
      <c r="AS26" s="12">
        <f t="shared" si="15"/>
        <v>0</v>
      </c>
      <c r="AT26" s="9">
        <f t="shared" si="16"/>
        <v>0</v>
      </c>
      <c r="AU26" s="20" t="s">
        <v>87</v>
      </c>
      <c r="AV26" s="14">
        <f t="shared" si="19"/>
        <v>1095</v>
      </c>
    </row>
    <row r="27" spans="1:48" s="10" customFormat="1" ht="39" customHeight="1" hidden="1">
      <c r="A27" s="75">
        <v>9.83333333333333</v>
      </c>
      <c r="B27" s="12">
        <v>93</v>
      </c>
      <c r="C27" s="12"/>
      <c r="D27" s="12"/>
      <c r="E27" s="12"/>
      <c r="F27" s="12"/>
      <c r="G27" s="48"/>
      <c r="H27" s="12"/>
      <c r="I27" s="14">
        <f t="shared" si="0"/>
        <v>0</v>
      </c>
      <c r="J27" s="32"/>
      <c r="K27" s="36"/>
      <c r="L27" s="36"/>
      <c r="M27" s="36"/>
      <c r="N27" s="36"/>
      <c r="O27" s="36"/>
      <c r="P27" s="36"/>
      <c r="Q27" s="36"/>
      <c r="R27" s="26"/>
      <c r="S27" s="36"/>
      <c r="T27" s="26"/>
      <c r="U27" s="36"/>
      <c r="V27" s="36"/>
      <c r="W27" s="26"/>
      <c r="X27" s="36"/>
      <c r="Y27" s="26"/>
      <c r="Z27" s="36"/>
      <c r="AA27" s="26"/>
      <c r="AB27" s="36"/>
      <c r="AC27" s="26"/>
      <c r="AD27" s="36"/>
      <c r="AE27" s="12">
        <f t="shared" si="1"/>
        <v>0</v>
      </c>
      <c r="AF27" s="12">
        <f t="shared" si="2"/>
        <v>0</v>
      </c>
      <c r="AG27" s="12">
        <f t="shared" si="3"/>
        <v>0</v>
      </c>
      <c r="AH27" s="12">
        <f t="shared" si="4"/>
        <v>0</v>
      </c>
      <c r="AI27" s="12">
        <f t="shared" si="5"/>
        <v>0</v>
      </c>
      <c r="AJ27" s="12">
        <f t="shared" si="6"/>
        <v>0</v>
      </c>
      <c r="AK27" s="12">
        <f t="shared" si="7"/>
        <v>0</v>
      </c>
      <c r="AL27" s="12">
        <f t="shared" si="8"/>
        <v>0</v>
      </c>
      <c r="AM27" s="8">
        <f t="shared" si="9"/>
        <v>0</v>
      </c>
      <c r="AN27" s="12">
        <f t="shared" si="10"/>
        <v>0</v>
      </c>
      <c r="AO27" s="12">
        <f t="shared" si="11"/>
        <v>0</v>
      </c>
      <c r="AP27" s="12">
        <f t="shared" si="12"/>
        <v>0</v>
      </c>
      <c r="AQ27" s="12">
        <f t="shared" si="13"/>
        <v>0</v>
      </c>
      <c r="AR27" s="12">
        <f t="shared" si="14"/>
        <v>0</v>
      </c>
      <c r="AS27" s="12">
        <f t="shared" si="15"/>
        <v>0</v>
      </c>
      <c r="AT27" s="9">
        <f t="shared" si="16"/>
        <v>0</v>
      </c>
      <c r="AU27" s="20"/>
      <c r="AV27" s="14"/>
    </row>
    <row r="28" spans="1:48" s="10" customFormat="1" ht="31.5" customHeight="1">
      <c r="A28" s="75">
        <v>18</v>
      </c>
      <c r="B28" s="12">
        <v>32</v>
      </c>
      <c r="C28" s="12" t="s">
        <v>76</v>
      </c>
      <c r="D28" s="12" t="s">
        <v>53</v>
      </c>
      <c r="E28" s="12" t="s">
        <v>77</v>
      </c>
      <c r="F28" s="12" t="s">
        <v>78</v>
      </c>
      <c r="G28" s="48" t="s">
        <v>134</v>
      </c>
      <c r="H28" s="12">
        <v>2002</v>
      </c>
      <c r="I28" s="14">
        <f t="shared" si="0"/>
        <v>1089</v>
      </c>
      <c r="J28" s="32">
        <v>5.84</v>
      </c>
      <c r="K28" s="36">
        <f aca="true" t="shared" si="20" ref="K28:K35">J28*100</f>
        <v>584</v>
      </c>
      <c r="L28" s="36"/>
      <c r="M28" s="36"/>
      <c r="N28" s="36"/>
      <c r="O28" s="36"/>
      <c r="P28" s="36"/>
      <c r="Q28" s="36"/>
      <c r="R28" s="26">
        <v>57</v>
      </c>
      <c r="S28" s="36">
        <f aca="true" t="shared" si="21" ref="S28:S35">AM28</f>
        <v>405</v>
      </c>
      <c r="T28" s="26"/>
      <c r="U28" s="36"/>
      <c r="V28" s="36">
        <v>70</v>
      </c>
      <c r="W28" s="26" t="s">
        <v>121</v>
      </c>
      <c r="X28" s="36">
        <v>30</v>
      </c>
      <c r="Y28" s="26" t="s">
        <v>163</v>
      </c>
      <c r="Z28" s="36"/>
      <c r="AA28" s="26"/>
      <c r="AB28" s="36"/>
      <c r="AC28" s="26"/>
      <c r="AD28" s="36"/>
      <c r="AE28" s="12">
        <f t="shared" si="1"/>
        <v>57</v>
      </c>
      <c r="AF28" s="12">
        <f t="shared" si="2"/>
        <v>0</v>
      </c>
      <c r="AG28" s="12">
        <f t="shared" si="3"/>
        <v>0</v>
      </c>
      <c r="AH28" s="12">
        <f t="shared" si="4"/>
        <v>0</v>
      </c>
      <c r="AI28" s="12">
        <f t="shared" si="5"/>
        <v>0</v>
      </c>
      <c r="AJ28" s="12">
        <f t="shared" si="6"/>
        <v>0</v>
      </c>
      <c r="AK28" s="12">
        <f t="shared" si="7"/>
        <v>405</v>
      </c>
      <c r="AL28" s="12">
        <f t="shared" si="8"/>
        <v>0</v>
      </c>
      <c r="AM28" s="8">
        <f t="shared" si="9"/>
        <v>405</v>
      </c>
      <c r="AN28" s="12">
        <f t="shared" si="10"/>
        <v>0</v>
      </c>
      <c r="AO28" s="12">
        <f t="shared" si="11"/>
        <v>0</v>
      </c>
      <c r="AP28" s="12">
        <f t="shared" si="12"/>
        <v>0</v>
      </c>
      <c r="AQ28" s="12">
        <f t="shared" si="13"/>
        <v>0</v>
      </c>
      <c r="AR28" s="12">
        <f t="shared" si="14"/>
        <v>0</v>
      </c>
      <c r="AS28" s="12">
        <f t="shared" si="15"/>
        <v>0</v>
      </c>
      <c r="AT28" s="9">
        <f t="shared" si="16"/>
        <v>0</v>
      </c>
      <c r="AU28" s="20" t="s">
        <v>97</v>
      </c>
      <c r="AV28" s="14">
        <f aca="true" t="shared" si="22" ref="AV28:AV43">I28</f>
        <v>1089</v>
      </c>
    </row>
    <row r="29" spans="1:48" s="10" customFormat="1" ht="41.25" customHeight="1">
      <c r="A29" s="75">
        <v>19</v>
      </c>
      <c r="B29" s="52"/>
      <c r="C29" s="12" t="s">
        <v>210</v>
      </c>
      <c r="D29" s="12" t="s">
        <v>56</v>
      </c>
      <c r="E29" s="12" t="s">
        <v>79</v>
      </c>
      <c r="F29" s="12" t="s">
        <v>211</v>
      </c>
      <c r="G29" s="48" t="s">
        <v>201</v>
      </c>
      <c r="H29" s="12">
        <v>2002</v>
      </c>
      <c r="I29" s="14">
        <f t="shared" si="0"/>
        <v>1085</v>
      </c>
      <c r="J29" s="32">
        <v>7.71</v>
      </c>
      <c r="K29" s="36">
        <f t="shared" si="20"/>
        <v>771</v>
      </c>
      <c r="L29" s="36"/>
      <c r="M29" s="36"/>
      <c r="N29" s="36"/>
      <c r="O29" s="36"/>
      <c r="P29" s="36"/>
      <c r="Q29" s="36"/>
      <c r="R29" s="26">
        <v>36</v>
      </c>
      <c r="S29" s="36">
        <f t="shared" si="21"/>
        <v>264</v>
      </c>
      <c r="T29" s="36"/>
      <c r="U29" s="36"/>
      <c r="V29" s="36">
        <v>50</v>
      </c>
      <c r="W29" s="26" t="s">
        <v>305</v>
      </c>
      <c r="X29" s="36"/>
      <c r="Y29" s="26"/>
      <c r="Z29" s="36"/>
      <c r="AA29" s="26"/>
      <c r="AB29" s="36"/>
      <c r="AC29" s="26"/>
      <c r="AD29" s="36"/>
      <c r="AE29" s="12">
        <f t="shared" si="1"/>
        <v>36</v>
      </c>
      <c r="AF29" s="12">
        <f t="shared" si="2"/>
        <v>0</v>
      </c>
      <c r="AG29" s="12">
        <f t="shared" si="3"/>
        <v>0</v>
      </c>
      <c r="AH29" s="12">
        <f t="shared" si="4"/>
        <v>0</v>
      </c>
      <c r="AI29" s="12">
        <f t="shared" si="5"/>
        <v>264</v>
      </c>
      <c r="AJ29" s="12">
        <f t="shared" si="6"/>
        <v>0</v>
      </c>
      <c r="AK29" s="12">
        <f t="shared" si="7"/>
        <v>0</v>
      </c>
      <c r="AL29" s="12">
        <f t="shared" si="8"/>
        <v>0</v>
      </c>
      <c r="AM29" s="8">
        <f t="shared" si="9"/>
        <v>264</v>
      </c>
      <c r="AN29" s="12">
        <f t="shared" si="10"/>
        <v>0</v>
      </c>
      <c r="AO29" s="12">
        <f t="shared" si="11"/>
        <v>0</v>
      </c>
      <c r="AP29" s="12">
        <f t="shared" si="12"/>
        <v>0</v>
      </c>
      <c r="AQ29" s="12">
        <f t="shared" si="13"/>
        <v>0</v>
      </c>
      <c r="AR29" s="12">
        <f t="shared" si="14"/>
        <v>0</v>
      </c>
      <c r="AS29" s="12">
        <f t="shared" si="15"/>
        <v>0</v>
      </c>
      <c r="AT29" s="9">
        <f t="shared" si="16"/>
        <v>0</v>
      </c>
      <c r="AU29" s="20" t="s">
        <v>105</v>
      </c>
      <c r="AV29" s="14">
        <f t="shared" si="22"/>
        <v>1085</v>
      </c>
    </row>
    <row r="30" spans="1:48" s="10" customFormat="1" ht="30" customHeight="1">
      <c r="A30" s="75">
        <v>20</v>
      </c>
      <c r="B30" s="12">
        <v>90</v>
      </c>
      <c r="C30" s="12" t="s">
        <v>293</v>
      </c>
      <c r="D30" s="12" t="s">
        <v>42</v>
      </c>
      <c r="E30" s="12" t="s">
        <v>294</v>
      </c>
      <c r="F30" s="12" t="s">
        <v>295</v>
      </c>
      <c r="G30" s="48" t="s">
        <v>205</v>
      </c>
      <c r="H30" s="12">
        <v>2006</v>
      </c>
      <c r="I30" s="14">
        <f t="shared" si="0"/>
        <v>1082</v>
      </c>
      <c r="J30" s="32">
        <v>7.32</v>
      </c>
      <c r="K30" s="36">
        <f t="shared" si="20"/>
        <v>732</v>
      </c>
      <c r="L30" s="36"/>
      <c r="M30" s="36"/>
      <c r="N30" s="36"/>
      <c r="O30" s="36"/>
      <c r="P30" s="36"/>
      <c r="Q30" s="36"/>
      <c r="R30" s="26">
        <v>38</v>
      </c>
      <c r="S30" s="36">
        <f t="shared" si="21"/>
        <v>280</v>
      </c>
      <c r="T30" s="26"/>
      <c r="U30" s="36"/>
      <c r="V30" s="36">
        <v>70</v>
      </c>
      <c r="W30" s="26" t="s">
        <v>121</v>
      </c>
      <c r="X30" s="36"/>
      <c r="Y30" s="26"/>
      <c r="Z30" s="36"/>
      <c r="AA30" s="26"/>
      <c r="AB30" s="36"/>
      <c r="AC30" s="26"/>
      <c r="AD30" s="36"/>
      <c r="AE30" s="12">
        <f t="shared" si="1"/>
        <v>38</v>
      </c>
      <c r="AF30" s="12">
        <f t="shared" si="2"/>
        <v>0</v>
      </c>
      <c r="AG30" s="12">
        <f t="shared" si="3"/>
        <v>0</v>
      </c>
      <c r="AH30" s="12">
        <f t="shared" si="4"/>
        <v>0</v>
      </c>
      <c r="AI30" s="12">
        <f t="shared" si="5"/>
        <v>0</v>
      </c>
      <c r="AJ30" s="12">
        <f t="shared" si="6"/>
        <v>280</v>
      </c>
      <c r="AK30" s="12">
        <f t="shared" si="7"/>
        <v>0</v>
      </c>
      <c r="AL30" s="12">
        <f t="shared" si="8"/>
        <v>0</v>
      </c>
      <c r="AM30" s="8">
        <f t="shared" si="9"/>
        <v>280</v>
      </c>
      <c r="AN30" s="12">
        <f t="shared" si="10"/>
        <v>0</v>
      </c>
      <c r="AO30" s="12">
        <f t="shared" si="11"/>
        <v>0</v>
      </c>
      <c r="AP30" s="12">
        <f t="shared" si="12"/>
        <v>0</v>
      </c>
      <c r="AQ30" s="12">
        <f t="shared" si="13"/>
        <v>0</v>
      </c>
      <c r="AR30" s="12">
        <f t="shared" si="14"/>
        <v>0</v>
      </c>
      <c r="AS30" s="12">
        <f t="shared" si="15"/>
        <v>0</v>
      </c>
      <c r="AT30" s="9">
        <f t="shared" si="16"/>
        <v>0</v>
      </c>
      <c r="AU30" s="20"/>
      <c r="AV30" s="14">
        <f t="shared" si="22"/>
        <v>1082</v>
      </c>
    </row>
    <row r="31" spans="1:48" s="10" customFormat="1" ht="30" customHeight="1">
      <c r="A31" s="75">
        <v>21</v>
      </c>
      <c r="B31" s="12">
        <v>23</v>
      </c>
      <c r="C31" s="12" t="s">
        <v>193</v>
      </c>
      <c r="D31" s="12" t="s">
        <v>110</v>
      </c>
      <c r="E31" s="12" t="s">
        <v>63</v>
      </c>
      <c r="F31" s="12" t="s">
        <v>194</v>
      </c>
      <c r="G31" s="48" t="s">
        <v>140</v>
      </c>
      <c r="H31" s="12">
        <v>2002</v>
      </c>
      <c r="I31" s="14">
        <f t="shared" si="0"/>
        <v>1076</v>
      </c>
      <c r="J31" s="32">
        <v>5.91</v>
      </c>
      <c r="K31" s="36">
        <f t="shared" si="20"/>
        <v>591</v>
      </c>
      <c r="L31" s="36"/>
      <c r="M31" s="36"/>
      <c r="N31" s="36"/>
      <c r="O31" s="36"/>
      <c r="P31" s="36"/>
      <c r="Q31" s="36"/>
      <c r="R31" s="26">
        <v>59</v>
      </c>
      <c r="S31" s="36">
        <f t="shared" si="21"/>
        <v>415</v>
      </c>
      <c r="T31" s="26"/>
      <c r="U31" s="36"/>
      <c r="V31" s="36">
        <v>70</v>
      </c>
      <c r="W31" s="26" t="s">
        <v>195</v>
      </c>
      <c r="X31" s="36"/>
      <c r="Y31" s="26"/>
      <c r="Z31" s="36"/>
      <c r="AA31" s="26"/>
      <c r="AB31" s="36"/>
      <c r="AC31" s="26"/>
      <c r="AD31" s="36"/>
      <c r="AE31" s="12">
        <f t="shared" si="1"/>
        <v>59</v>
      </c>
      <c r="AF31" s="12">
        <f t="shared" si="2"/>
        <v>0</v>
      </c>
      <c r="AG31" s="12">
        <f t="shared" si="3"/>
        <v>0</v>
      </c>
      <c r="AH31" s="12">
        <f t="shared" si="4"/>
        <v>0</v>
      </c>
      <c r="AI31" s="12">
        <f t="shared" si="5"/>
        <v>0</v>
      </c>
      <c r="AJ31" s="12">
        <f t="shared" si="6"/>
        <v>0</v>
      </c>
      <c r="AK31" s="12">
        <f t="shared" si="7"/>
        <v>415</v>
      </c>
      <c r="AL31" s="12">
        <f t="shared" si="8"/>
        <v>0</v>
      </c>
      <c r="AM31" s="8">
        <f t="shared" si="9"/>
        <v>415</v>
      </c>
      <c r="AN31" s="12">
        <f t="shared" si="10"/>
        <v>0</v>
      </c>
      <c r="AO31" s="12">
        <f t="shared" si="11"/>
        <v>0</v>
      </c>
      <c r="AP31" s="12">
        <f t="shared" si="12"/>
        <v>0</v>
      </c>
      <c r="AQ31" s="12">
        <f t="shared" si="13"/>
        <v>0</v>
      </c>
      <c r="AR31" s="12">
        <f t="shared" si="14"/>
        <v>0</v>
      </c>
      <c r="AS31" s="12">
        <f t="shared" si="15"/>
        <v>0</v>
      </c>
      <c r="AT31" s="9">
        <f t="shared" si="16"/>
        <v>0</v>
      </c>
      <c r="AU31" s="20"/>
      <c r="AV31" s="14">
        <f t="shared" si="22"/>
        <v>1076</v>
      </c>
    </row>
    <row r="32" spans="1:48" s="10" customFormat="1" ht="32.25" customHeight="1">
      <c r="A32" s="75">
        <v>22</v>
      </c>
      <c r="B32" s="12">
        <v>91</v>
      </c>
      <c r="C32" s="12" t="s">
        <v>181</v>
      </c>
      <c r="D32" s="12" t="s">
        <v>62</v>
      </c>
      <c r="E32" s="12" t="s">
        <v>61</v>
      </c>
      <c r="F32" s="12" t="s">
        <v>182</v>
      </c>
      <c r="G32" s="48" t="s">
        <v>183</v>
      </c>
      <c r="H32" s="12">
        <v>1999</v>
      </c>
      <c r="I32" s="14">
        <f t="shared" si="0"/>
        <v>1071</v>
      </c>
      <c r="J32" s="32">
        <v>6.21</v>
      </c>
      <c r="K32" s="36">
        <f t="shared" si="20"/>
        <v>621</v>
      </c>
      <c r="L32" s="36"/>
      <c r="M32" s="36"/>
      <c r="N32" s="36"/>
      <c r="O32" s="36"/>
      <c r="P32" s="36"/>
      <c r="Q32" s="36"/>
      <c r="R32" s="26">
        <v>98</v>
      </c>
      <c r="S32" s="36">
        <f t="shared" si="21"/>
        <v>420</v>
      </c>
      <c r="T32" s="26"/>
      <c r="U32" s="36"/>
      <c r="V32" s="36">
        <v>30</v>
      </c>
      <c r="W32" s="26" t="s">
        <v>162</v>
      </c>
      <c r="X32" s="36"/>
      <c r="Y32" s="26"/>
      <c r="Z32" s="36"/>
      <c r="AA32" s="26"/>
      <c r="AB32" s="36"/>
      <c r="AC32" s="26"/>
      <c r="AD32" s="36"/>
      <c r="AE32" s="12">
        <f t="shared" si="1"/>
        <v>98</v>
      </c>
      <c r="AF32" s="12">
        <f t="shared" si="2"/>
        <v>0</v>
      </c>
      <c r="AG32" s="12">
        <f t="shared" si="3"/>
        <v>0</v>
      </c>
      <c r="AH32" s="12">
        <f t="shared" si="4"/>
        <v>0</v>
      </c>
      <c r="AI32" s="12">
        <f t="shared" si="5"/>
        <v>0</v>
      </c>
      <c r="AJ32" s="12">
        <f t="shared" si="6"/>
        <v>0</v>
      </c>
      <c r="AK32" s="12">
        <f t="shared" si="7"/>
        <v>0</v>
      </c>
      <c r="AL32" s="12">
        <f t="shared" si="8"/>
        <v>420</v>
      </c>
      <c r="AM32" s="8">
        <f t="shared" si="9"/>
        <v>420</v>
      </c>
      <c r="AN32" s="12">
        <f t="shared" si="10"/>
        <v>0</v>
      </c>
      <c r="AO32" s="12">
        <f t="shared" si="11"/>
        <v>0</v>
      </c>
      <c r="AP32" s="12">
        <f t="shared" si="12"/>
        <v>0</v>
      </c>
      <c r="AQ32" s="12">
        <f t="shared" si="13"/>
        <v>0</v>
      </c>
      <c r="AR32" s="12">
        <f t="shared" si="14"/>
        <v>0</v>
      </c>
      <c r="AS32" s="12">
        <f t="shared" si="15"/>
        <v>0</v>
      </c>
      <c r="AT32" s="9">
        <f t="shared" si="16"/>
        <v>0</v>
      </c>
      <c r="AU32" s="20"/>
      <c r="AV32" s="14">
        <f t="shared" si="22"/>
        <v>1071</v>
      </c>
    </row>
    <row r="33" spans="1:48" s="10" customFormat="1" ht="26.25" customHeight="1">
      <c r="A33" s="75">
        <v>23</v>
      </c>
      <c r="B33" s="12">
        <v>88</v>
      </c>
      <c r="C33" s="12" t="s">
        <v>178</v>
      </c>
      <c r="D33" s="12" t="s">
        <v>42</v>
      </c>
      <c r="E33" s="12" t="s">
        <v>179</v>
      </c>
      <c r="F33" s="12" t="s">
        <v>180</v>
      </c>
      <c r="G33" s="48" t="s">
        <v>150</v>
      </c>
      <c r="H33" s="12">
        <v>2004</v>
      </c>
      <c r="I33" s="14">
        <f t="shared" si="0"/>
        <v>1070</v>
      </c>
      <c r="J33" s="32">
        <v>6.2</v>
      </c>
      <c r="K33" s="36">
        <f t="shared" si="20"/>
        <v>620</v>
      </c>
      <c r="L33" s="36"/>
      <c r="M33" s="36"/>
      <c r="N33" s="36"/>
      <c r="O33" s="36"/>
      <c r="P33" s="36"/>
      <c r="Q33" s="36"/>
      <c r="R33" s="26">
        <v>52</v>
      </c>
      <c r="S33" s="36">
        <f t="shared" si="21"/>
        <v>380</v>
      </c>
      <c r="T33" s="26"/>
      <c r="U33" s="36"/>
      <c r="V33" s="36">
        <v>70</v>
      </c>
      <c r="W33" s="26" t="s">
        <v>121</v>
      </c>
      <c r="X33" s="36"/>
      <c r="Y33" s="26"/>
      <c r="Z33" s="36"/>
      <c r="AA33" s="26"/>
      <c r="AB33" s="36"/>
      <c r="AC33" s="26"/>
      <c r="AD33" s="36"/>
      <c r="AE33" s="12">
        <f t="shared" si="1"/>
        <v>52</v>
      </c>
      <c r="AF33" s="12">
        <f t="shared" si="2"/>
        <v>0</v>
      </c>
      <c r="AG33" s="12">
        <f t="shared" si="3"/>
        <v>0</v>
      </c>
      <c r="AH33" s="12">
        <f t="shared" si="4"/>
        <v>0</v>
      </c>
      <c r="AI33" s="12">
        <f t="shared" si="5"/>
        <v>0</v>
      </c>
      <c r="AJ33" s="12">
        <f t="shared" si="6"/>
        <v>0</v>
      </c>
      <c r="AK33" s="12">
        <f t="shared" si="7"/>
        <v>380</v>
      </c>
      <c r="AL33" s="12">
        <f t="shared" si="8"/>
        <v>0</v>
      </c>
      <c r="AM33" s="8">
        <f t="shared" si="9"/>
        <v>380</v>
      </c>
      <c r="AN33" s="12">
        <f t="shared" si="10"/>
        <v>0</v>
      </c>
      <c r="AO33" s="12">
        <f t="shared" si="11"/>
        <v>0</v>
      </c>
      <c r="AP33" s="12">
        <f t="shared" si="12"/>
        <v>0</v>
      </c>
      <c r="AQ33" s="12">
        <f t="shared" si="13"/>
        <v>0</v>
      </c>
      <c r="AR33" s="12">
        <f t="shared" si="14"/>
        <v>0</v>
      </c>
      <c r="AS33" s="12">
        <f t="shared" si="15"/>
        <v>0</v>
      </c>
      <c r="AT33" s="9">
        <f t="shared" si="16"/>
        <v>0</v>
      </c>
      <c r="AU33" s="20"/>
      <c r="AV33" s="14">
        <f t="shared" si="22"/>
        <v>1070</v>
      </c>
    </row>
    <row r="34" spans="1:48" s="10" customFormat="1" ht="2.25" customHeight="1" hidden="1">
      <c r="A34" s="75">
        <v>13.3333333333333</v>
      </c>
      <c r="B34" s="12">
        <v>90</v>
      </c>
      <c r="C34" s="12" t="s">
        <v>199</v>
      </c>
      <c r="D34" s="12" t="s">
        <v>62</v>
      </c>
      <c r="E34" s="12" t="s">
        <v>70</v>
      </c>
      <c r="F34" s="12" t="s">
        <v>200</v>
      </c>
      <c r="G34" s="48" t="s">
        <v>201</v>
      </c>
      <c r="H34" s="12">
        <v>2003</v>
      </c>
      <c r="I34" s="14">
        <f t="shared" si="0"/>
        <v>965</v>
      </c>
      <c r="J34" s="32">
        <v>6.07</v>
      </c>
      <c r="K34" s="36">
        <f t="shared" si="20"/>
        <v>607</v>
      </c>
      <c r="L34" s="36"/>
      <c r="M34" s="36"/>
      <c r="N34" s="36"/>
      <c r="O34" s="36"/>
      <c r="P34" s="36"/>
      <c r="Q34" s="36"/>
      <c r="R34" s="26">
        <v>44</v>
      </c>
      <c r="S34" s="36">
        <f t="shared" si="21"/>
        <v>328</v>
      </c>
      <c r="T34" s="26"/>
      <c r="U34" s="36">
        <f>AT34</f>
        <v>0</v>
      </c>
      <c r="V34" s="36">
        <v>30</v>
      </c>
      <c r="W34" s="26" t="s">
        <v>162</v>
      </c>
      <c r="X34" s="36"/>
      <c r="Y34" s="26"/>
      <c r="Z34" s="36"/>
      <c r="AA34" s="26"/>
      <c r="AB34" s="36"/>
      <c r="AC34" s="26"/>
      <c r="AD34" s="36"/>
      <c r="AE34" s="15">
        <f t="shared" si="1"/>
        <v>44</v>
      </c>
      <c r="AF34" s="16">
        <f t="shared" si="2"/>
        <v>0</v>
      </c>
      <c r="AG34" s="16">
        <f t="shared" si="3"/>
        <v>0</v>
      </c>
      <c r="AH34" s="16">
        <f t="shared" si="4"/>
        <v>0</v>
      </c>
      <c r="AI34" s="16">
        <f t="shared" si="5"/>
        <v>0</v>
      </c>
      <c r="AJ34" s="16">
        <f t="shared" si="6"/>
        <v>328</v>
      </c>
      <c r="AK34" s="16">
        <f t="shared" si="7"/>
        <v>0</v>
      </c>
      <c r="AL34" s="16">
        <f t="shared" si="8"/>
        <v>0</v>
      </c>
      <c r="AM34" s="17">
        <f t="shared" si="9"/>
        <v>328</v>
      </c>
      <c r="AN34" s="16">
        <f t="shared" si="10"/>
        <v>0</v>
      </c>
      <c r="AO34" s="16">
        <f t="shared" si="11"/>
        <v>0</v>
      </c>
      <c r="AP34" s="16">
        <f t="shared" si="12"/>
        <v>0</v>
      </c>
      <c r="AQ34" s="16">
        <f t="shared" si="13"/>
        <v>0</v>
      </c>
      <c r="AR34" s="16">
        <f t="shared" si="14"/>
        <v>0</v>
      </c>
      <c r="AS34" s="16">
        <f t="shared" si="15"/>
        <v>0</v>
      </c>
      <c r="AT34" s="18">
        <f t="shared" si="16"/>
        <v>0</v>
      </c>
      <c r="AU34" s="20"/>
      <c r="AV34" s="14">
        <f t="shared" si="22"/>
        <v>965</v>
      </c>
    </row>
    <row r="35" spans="1:48" s="10" customFormat="1" ht="30" customHeight="1">
      <c r="A35" s="75">
        <v>24</v>
      </c>
      <c r="B35" s="12">
        <v>54</v>
      </c>
      <c r="C35" s="12" t="s">
        <v>206</v>
      </c>
      <c r="D35" s="12" t="s">
        <v>207</v>
      </c>
      <c r="E35" s="12" t="s">
        <v>208</v>
      </c>
      <c r="F35" s="12" t="s">
        <v>209</v>
      </c>
      <c r="G35" s="48" t="s">
        <v>201</v>
      </c>
      <c r="H35" s="12">
        <v>2002</v>
      </c>
      <c r="I35" s="14">
        <f t="shared" si="0"/>
        <v>1064</v>
      </c>
      <c r="J35" s="32">
        <v>6.14</v>
      </c>
      <c r="K35" s="36">
        <f t="shared" si="20"/>
        <v>614</v>
      </c>
      <c r="L35" s="36"/>
      <c r="M35" s="36"/>
      <c r="N35" s="36"/>
      <c r="O35" s="36"/>
      <c r="P35" s="36"/>
      <c r="Q35" s="36">
        <v>50</v>
      </c>
      <c r="R35" s="26">
        <v>50</v>
      </c>
      <c r="S35" s="36">
        <f t="shared" si="21"/>
        <v>370</v>
      </c>
      <c r="T35" s="26"/>
      <c r="U35" s="36">
        <f>AT35</f>
        <v>0</v>
      </c>
      <c r="V35" s="36">
        <v>30</v>
      </c>
      <c r="W35" s="26" t="s">
        <v>162</v>
      </c>
      <c r="X35" s="36"/>
      <c r="Y35" s="26"/>
      <c r="Z35" s="36"/>
      <c r="AA35" s="26"/>
      <c r="AB35" s="36"/>
      <c r="AC35" s="26"/>
      <c r="AD35" s="36"/>
      <c r="AE35" s="91">
        <f t="shared" si="1"/>
        <v>50</v>
      </c>
      <c r="AF35" s="91">
        <f t="shared" si="2"/>
        <v>0</v>
      </c>
      <c r="AG35" s="91">
        <f t="shared" si="3"/>
        <v>0</v>
      </c>
      <c r="AH35" s="91">
        <f t="shared" si="4"/>
        <v>0</v>
      </c>
      <c r="AI35" s="91">
        <f t="shared" si="5"/>
        <v>0</v>
      </c>
      <c r="AJ35" s="91">
        <f t="shared" si="6"/>
        <v>0</v>
      </c>
      <c r="AK35" s="91">
        <f t="shared" si="7"/>
        <v>370</v>
      </c>
      <c r="AL35" s="91">
        <f t="shared" si="8"/>
        <v>0</v>
      </c>
      <c r="AM35" s="92">
        <f t="shared" si="9"/>
        <v>370</v>
      </c>
      <c r="AN35" s="91">
        <f t="shared" si="10"/>
        <v>0</v>
      </c>
      <c r="AO35" s="91">
        <f t="shared" si="11"/>
        <v>0</v>
      </c>
      <c r="AP35" s="91">
        <f t="shared" si="12"/>
        <v>0</v>
      </c>
      <c r="AQ35" s="91">
        <f t="shared" si="13"/>
        <v>0</v>
      </c>
      <c r="AR35" s="91">
        <f t="shared" si="14"/>
        <v>0</v>
      </c>
      <c r="AS35" s="91">
        <f t="shared" si="15"/>
        <v>0</v>
      </c>
      <c r="AT35" s="93">
        <f t="shared" si="16"/>
        <v>0</v>
      </c>
      <c r="AU35" s="20"/>
      <c r="AV35" s="14">
        <f t="shared" si="22"/>
        <v>1064</v>
      </c>
    </row>
    <row r="36" spans="1:48" s="10" customFormat="1" ht="30" customHeight="1">
      <c r="A36" s="15"/>
      <c r="B36" s="15"/>
      <c r="C36" s="15"/>
      <c r="D36" s="15"/>
      <c r="E36" s="15"/>
      <c r="F36" s="15"/>
      <c r="G36" s="83"/>
      <c r="H36" s="15"/>
      <c r="I36" s="84"/>
      <c r="J36" s="85"/>
      <c r="K36" s="86"/>
      <c r="L36" s="86"/>
      <c r="M36" s="86"/>
      <c r="N36" s="86"/>
      <c r="O36" s="86"/>
      <c r="P36" s="86"/>
      <c r="Q36" s="86"/>
      <c r="R36" s="87"/>
      <c r="S36" s="86"/>
      <c r="T36" s="87"/>
      <c r="U36" s="86"/>
      <c r="V36" s="86"/>
      <c r="W36" s="87"/>
      <c r="X36" s="86"/>
      <c r="Y36" s="87"/>
      <c r="Z36" s="86"/>
      <c r="AA36" s="87"/>
      <c r="AB36" s="86"/>
      <c r="AC36" s="87"/>
      <c r="AD36" s="86"/>
      <c r="AE36" s="15"/>
      <c r="AF36" s="15"/>
      <c r="AG36" s="15"/>
      <c r="AH36" s="15"/>
      <c r="AI36" s="15"/>
      <c r="AJ36" s="15"/>
      <c r="AK36" s="15"/>
      <c r="AL36" s="15"/>
      <c r="AM36" s="88"/>
      <c r="AN36" s="15"/>
      <c r="AO36" s="15"/>
      <c r="AP36" s="15"/>
      <c r="AQ36" s="15"/>
      <c r="AR36" s="15"/>
      <c r="AS36" s="15"/>
      <c r="AT36" s="89"/>
      <c r="AU36" s="90"/>
      <c r="AV36" s="84"/>
    </row>
    <row r="37" spans="1:48" s="10" customFormat="1" ht="30" customHeight="1">
      <c r="A37" s="15"/>
      <c r="B37" s="15"/>
      <c r="C37" s="15"/>
      <c r="D37" s="15"/>
      <c r="E37" s="15"/>
      <c r="F37" s="15"/>
      <c r="G37" s="83"/>
      <c r="H37" s="15"/>
      <c r="I37" s="84"/>
      <c r="J37" s="85"/>
      <c r="K37" s="86"/>
      <c r="L37" s="86"/>
      <c r="M37" s="86"/>
      <c r="N37" s="86"/>
      <c r="O37" s="86"/>
      <c r="P37" s="86"/>
      <c r="Q37" s="86"/>
      <c r="R37" s="87"/>
      <c r="S37" s="86"/>
      <c r="T37" s="87"/>
      <c r="U37" s="86"/>
      <c r="V37" s="86"/>
      <c r="W37" s="87"/>
      <c r="X37" s="86"/>
      <c r="Y37" s="87"/>
      <c r="Z37" s="86"/>
      <c r="AA37" s="87"/>
      <c r="AB37" s="86"/>
      <c r="AC37" s="87"/>
      <c r="AD37" s="86"/>
      <c r="AE37" s="15"/>
      <c r="AF37" s="15"/>
      <c r="AG37" s="15"/>
      <c r="AH37" s="15"/>
      <c r="AI37" s="15"/>
      <c r="AJ37" s="15"/>
      <c r="AK37" s="15"/>
      <c r="AL37" s="15"/>
      <c r="AM37" s="88"/>
      <c r="AN37" s="15"/>
      <c r="AO37" s="15"/>
      <c r="AP37" s="15"/>
      <c r="AQ37" s="15"/>
      <c r="AR37" s="15"/>
      <c r="AS37" s="15"/>
      <c r="AT37" s="89"/>
      <c r="AU37" s="90"/>
      <c r="AV37" s="84"/>
    </row>
    <row r="38" spans="1:48" ht="86.25" customHeight="1">
      <c r="A38" s="8" t="s">
        <v>0</v>
      </c>
      <c r="B38" s="8" t="s">
        <v>36</v>
      </c>
      <c r="C38" s="8" t="s">
        <v>1</v>
      </c>
      <c r="D38" s="8" t="s">
        <v>2</v>
      </c>
      <c r="E38" s="8" t="s">
        <v>3</v>
      </c>
      <c r="F38" s="8" t="s">
        <v>4</v>
      </c>
      <c r="G38" s="8" t="s">
        <v>33</v>
      </c>
      <c r="H38" s="8" t="s">
        <v>34</v>
      </c>
      <c r="I38" s="29" t="s">
        <v>24</v>
      </c>
      <c r="J38" s="8" t="s">
        <v>5</v>
      </c>
      <c r="K38" s="26" t="s">
        <v>30</v>
      </c>
      <c r="L38" s="26" t="s">
        <v>29</v>
      </c>
      <c r="M38" s="26" t="s">
        <v>28</v>
      </c>
      <c r="N38" s="26" t="s">
        <v>27</v>
      </c>
      <c r="O38" s="26" t="s">
        <v>26</v>
      </c>
      <c r="P38" s="26" t="s">
        <v>25</v>
      </c>
      <c r="Q38" s="26" t="s">
        <v>114</v>
      </c>
      <c r="R38" s="26" t="s">
        <v>111</v>
      </c>
      <c r="S38" s="26" t="s">
        <v>31</v>
      </c>
      <c r="T38" s="26" t="s">
        <v>112</v>
      </c>
      <c r="U38" s="26" t="s">
        <v>32</v>
      </c>
      <c r="V38" s="26" t="s">
        <v>23</v>
      </c>
      <c r="W38" s="26" t="s">
        <v>115</v>
      </c>
      <c r="X38" s="26" t="s">
        <v>22</v>
      </c>
      <c r="Y38" s="26" t="s">
        <v>116</v>
      </c>
      <c r="Z38" s="26" t="s">
        <v>35</v>
      </c>
      <c r="AA38" s="26" t="s">
        <v>117</v>
      </c>
      <c r="AB38" s="26" t="s">
        <v>80</v>
      </c>
      <c r="AC38" s="26" t="s">
        <v>118</v>
      </c>
      <c r="AD38" s="26"/>
      <c r="AE38" s="26" t="s">
        <v>15</v>
      </c>
      <c r="AF38" s="26" t="s">
        <v>14</v>
      </c>
      <c r="AG38" s="26" t="s">
        <v>6</v>
      </c>
      <c r="AH38" s="26" t="s">
        <v>7</v>
      </c>
      <c r="AI38" s="26" t="s">
        <v>8</v>
      </c>
      <c r="AJ38" s="26" t="s">
        <v>9</v>
      </c>
      <c r="AK38" s="26" t="s">
        <v>10</v>
      </c>
      <c r="AL38" s="26" t="s">
        <v>13</v>
      </c>
      <c r="AM38" s="26" t="s">
        <v>11</v>
      </c>
      <c r="AN38" s="26" t="s">
        <v>16</v>
      </c>
      <c r="AO38" s="26" t="s">
        <v>17</v>
      </c>
      <c r="AP38" s="26" t="s">
        <v>18</v>
      </c>
      <c r="AQ38" s="26" t="s">
        <v>19</v>
      </c>
      <c r="AR38" s="26" t="s">
        <v>20</v>
      </c>
      <c r="AS38" s="26" t="s">
        <v>21</v>
      </c>
      <c r="AT38" s="26" t="s">
        <v>12</v>
      </c>
      <c r="AU38" s="26" t="s">
        <v>39</v>
      </c>
      <c r="AV38" s="26" t="s">
        <v>24</v>
      </c>
    </row>
    <row r="39" spans="1:48" s="10" customFormat="1" ht="28.5" customHeight="1">
      <c r="A39" s="12">
        <v>25</v>
      </c>
      <c r="B39" s="12">
        <v>73</v>
      </c>
      <c r="C39" s="12" t="s">
        <v>81</v>
      </c>
      <c r="D39" s="12" t="s">
        <v>82</v>
      </c>
      <c r="E39" s="12" t="s">
        <v>50</v>
      </c>
      <c r="F39" s="12" t="s">
        <v>83</v>
      </c>
      <c r="G39" s="48" t="s">
        <v>134</v>
      </c>
      <c r="H39" s="12">
        <v>2003</v>
      </c>
      <c r="I39" s="14">
        <f>K39+L39+M39+N39+O39+P39+Q39+S39+U39+V39+X39+Z39+AD39+AB39</f>
        <v>1060</v>
      </c>
      <c r="J39" s="32">
        <v>6.6</v>
      </c>
      <c r="K39" s="36">
        <f>J39*100</f>
        <v>660</v>
      </c>
      <c r="L39" s="36"/>
      <c r="M39" s="36"/>
      <c r="N39" s="36"/>
      <c r="O39" s="36"/>
      <c r="P39" s="36"/>
      <c r="Q39" s="36"/>
      <c r="R39" s="26">
        <v>50</v>
      </c>
      <c r="S39" s="36">
        <f>AM39</f>
        <v>370</v>
      </c>
      <c r="T39" s="26"/>
      <c r="U39" s="36"/>
      <c r="V39" s="36">
        <v>30</v>
      </c>
      <c r="W39" s="26" t="s">
        <v>162</v>
      </c>
      <c r="X39" s="36"/>
      <c r="Y39" s="26"/>
      <c r="Z39" s="36"/>
      <c r="AA39" s="26"/>
      <c r="AB39" s="36"/>
      <c r="AC39" s="26"/>
      <c r="AD39" s="36"/>
      <c r="AE39" s="12">
        <f t="shared" si="1"/>
        <v>50</v>
      </c>
      <c r="AF39" s="12">
        <f t="shared" si="2"/>
        <v>0</v>
      </c>
      <c r="AG39" s="12">
        <f t="shared" si="3"/>
        <v>0</v>
      </c>
      <c r="AH39" s="12">
        <f t="shared" si="4"/>
        <v>0</v>
      </c>
      <c r="AI39" s="12">
        <f t="shared" si="5"/>
        <v>0</v>
      </c>
      <c r="AJ39" s="12">
        <f t="shared" si="6"/>
        <v>0</v>
      </c>
      <c r="AK39" s="12">
        <f t="shared" si="7"/>
        <v>370</v>
      </c>
      <c r="AL39" s="12">
        <f t="shared" si="8"/>
        <v>0</v>
      </c>
      <c r="AM39" s="8">
        <f t="shared" si="9"/>
        <v>370</v>
      </c>
      <c r="AN39" s="12">
        <f t="shared" si="10"/>
        <v>0</v>
      </c>
      <c r="AO39" s="12">
        <f t="shared" si="11"/>
        <v>0</v>
      </c>
      <c r="AP39" s="12">
        <f t="shared" si="12"/>
        <v>0</v>
      </c>
      <c r="AQ39" s="12">
        <f t="shared" si="13"/>
        <v>0</v>
      </c>
      <c r="AR39" s="12">
        <f t="shared" si="14"/>
        <v>0</v>
      </c>
      <c r="AS39" s="12">
        <f t="shared" si="15"/>
        <v>0</v>
      </c>
      <c r="AT39" s="9">
        <f t="shared" si="16"/>
        <v>0</v>
      </c>
      <c r="AU39" s="20"/>
      <c r="AV39" s="14">
        <f t="shared" si="22"/>
        <v>1060</v>
      </c>
    </row>
    <row r="40" spans="10:48" s="10" customFormat="1" ht="30" customHeight="1" hidden="1"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4">
        <f t="shared" si="22"/>
        <v>0</v>
      </c>
    </row>
    <row r="41" spans="1:48" s="10" customFormat="1" ht="30" customHeight="1" hidden="1">
      <c r="A41" s="11">
        <v>104</v>
      </c>
      <c r="B41" s="11">
        <v>51</v>
      </c>
      <c r="C41" s="11" t="s">
        <v>92</v>
      </c>
      <c r="D41" s="11" t="s">
        <v>42</v>
      </c>
      <c r="E41" s="11" t="s">
        <v>45</v>
      </c>
      <c r="F41" s="11" t="s">
        <v>93</v>
      </c>
      <c r="G41" s="21">
        <v>29331</v>
      </c>
      <c r="H41" s="11">
        <v>2005</v>
      </c>
      <c r="I41" s="13">
        <f>K41+L41+M41+N41+O41+P41+Q41+S41+U41+V41+X41+Z41+AD41+AB41</f>
        <v>0</v>
      </c>
      <c r="J41" s="32"/>
      <c r="K41" s="9">
        <f>J41*100</f>
        <v>0</v>
      </c>
      <c r="L41" s="9"/>
      <c r="M41" s="9"/>
      <c r="N41" s="9"/>
      <c r="O41" s="9"/>
      <c r="P41" s="9"/>
      <c r="Q41" s="9"/>
      <c r="R41" s="9"/>
      <c r="S41" s="9">
        <f>AM41</f>
        <v>0</v>
      </c>
      <c r="T41" s="9"/>
      <c r="U41" s="9">
        <f>AT41</f>
        <v>0</v>
      </c>
      <c r="V41" s="9"/>
      <c r="W41" s="9"/>
      <c r="X41" s="9"/>
      <c r="Y41" s="9"/>
      <c r="Z41" s="9"/>
      <c r="AA41" s="9"/>
      <c r="AB41" s="9"/>
      <c r="AC41" s="9"/>
      <c r="AD41" s="9"/>
      <c r="AE41" s="15">
        <f>R41</f>
        <v>0</v>
      </c>
      <c r="AF41" s="16">
        <f>T41</f>
        <v>0</v>
      </c>
      <c r="AG41" s="16">
        <f>IF(AE41&lt;=12,AE41*5,0)</f>
        <v>0</v>
      </c>
      <c r="AH41" s="16">
        <f>IF(AND(AE41&gt;12,AE41&lt;=24),60+(AE41-12)*8,0)</f>
        <v>0</v>
      </c>
      <c r="AI41" s="16">
        <f>IF(AND(AE41&gt;24,AE41&lt;=36),156+(AE41-24)*9,0)</f>
        <v>0</v>
      </c>
      <c r="AJ41" s="16">
        <f>IF(AND(AE41&gt;36,AE41&lt;=48),264+(AE41-36)*8,0)</f>
        <v>0</v>
      </c>
      <c r="AK41" s="16">
        <f>IF(AND(AE41&gt;48,AE41&lt;=60),360+(AE41-48)*5,0)</f>
        <v>0</v>
      </c>
      <c r="AL41" s="16">
        <f>IF(AE41&gt;60,420,0)</f>
        <v>0</v>
      </c>
      <c r="AM41" s="17">
        <f>SUM(AG41:AL41)</f>
        <v>0</v>
      </c>
      <c r="AN41" s="16">
        <f>IF(AF41&lt;=12,AF41*2.5,0)</f>
        <v>0</v>
      </c>
      <c r="AO41" s="16">
        <f>IF(AND(AF41&gt;12,AF41&lt;=24),30+(AF41-12)*4,0)</f>
        <v>0</v>
      </c>
      <c r="AP41" s="16">
        <f>IF(AND(AF41&gt;24,AF41&lt;=36),78+(AF41-24)*4.5,0)</f>
        <v>0</v>
      </c>
      <c r="AQ41" s="16">
        <f>IF(AND(AF41&gt;36,AF41&lt;=48),132+(AF41-36)*4,0)</f>
        <v>0</v>
      </c>
      <c r="AR41" s="16">
        <f>IF(AND(AF41&gt;48,AF41&lt;=60),180+(AF41-48)*2.5,0)</f>
        <v>0</v>
      </c>
      <c r="AS41" s="16">
        <f>IF(AF41&gt;60,210,0)</f>
        <v>0</v>
      </c>
      <c r="AT41" s="18">
        <f>SUM(AN41:AS41)</f>
        <v>0</v>
      </c>
      <c r="AU41" s="20" t="s">
        <v>94</v>
      </c>
      <c r="AV41" s="14">
        <f t="shared" si="22"/>
        <v>0</v>
      </c>
    </row>
    <row r="42" spans="1:48" s="10" customFormat="1" ht="30" customHeight="1" hidden="1">
      <c r="A42" s="11">
        <v>105</v>
      </c>
      <c r="B42" s="11">
        <v>98</v>
      </c>
      <c r="C42" s="11" t="s">
        <v>107</v>
      </c>
      <c r="D42" s="11" t="s">
        <v>108</v>
      </c>
      <c r="E42" s="11" t="s">
        <v>60</v>
      </c>
      <c r="F42" s="11" t="s">
        <v>109</v>
      </c>
      <c r="G42" s="21">
        <v>27864</v>
      </c>
      <c r="H42" s="11">
        <v>2001</v>
      </c>
      <c r="I42" s="13">
        <f>K42+L42+M42+N42+O42+P42+Q42+S42+U42+V42+X42+Z42+AD42+AB42</f>
        <v>0</v>
      </c>
      <c r="J42" s="32"/>
      <c r="K42" s="9">
        <f>J42*100</f>
        <v>0</v>
      </c>
      <c r="L42" s="9"/>
      <c r="M42" s="9"/>
      <c r="N42" s="9"/>
      <c r="O42" s="9"/>
      <c r="P42" s="9"/>
      <c r="Q42" s="9"/>
      <c r="R42" s="9"/>
      <c r="S42" s="9">
        <f>AM42</f>
        <v>0</v>
      </c>
      <c r="T42" s="9"/>
      <c r="U42" s="9">
        <f>AT42</f>
        <v>0</v>
      </c>
      <c r="V42" s="9"/>
      <c r="W42" s="9"/>
      <c r="X42" s="9"/>
      <c r="Y42" s="9"/>
      <c r="Z42" s="9"/>
      <c r="AA42" s="9"/>
      <c r="AB42" s="9"/>
      <c r="AC42" s="9"/>
      <c r="AD42" s="9"/>
      <c r="AE42" s="15">
        <f>R42</f>
        <v>0</v>
      </c>
      <c r="AF42" s="16">
        <f>T42</f>
        <v>0</v>
      </c>
      <c r="AG42" s="16">
        <f>IF(AE42&lt;=12,AE42*5,0)</f>
        <v>0</v>
      </c>
      <c r="AH42" s="16">
        <f>IF(AND(AE42&gt;12,AE42&lt;=24),60+(AE42-12)*8,0)</f>
        <v>0</v>
      </c>
      <c r="AI42" s="16">
        <f>IF(AND(AE42&gt;24,AE42&lt;=36),156+(AE42-24)*9,0)</f>
        <v>0</v>
      </c>
      <c r="AJ42" s="16">
        <f>IF(AND(AE42&gt;36,AE42&lt;=48),264+(AE42-36)*8,0)</f>
        <v>0</v>
      </c>
      <c r="AK42" s="16">
        <f>IF(AND(AE42&gt;48,AE42&lt;=60),360+(AE42-48)*5,0)</f>
        <v>0</v>
      </c>
      <c r="AL42" s="16">
        <f>IF(AE42&gt;60,420,0)</f>
        <v>0</v>
      </c>
      <c r="AM42" s="17">
        <f>SUM(AG42:AL42)</f>
        <v>0</v>
      </c>
      <c r="AN42" s="16">
        <f>IF(AF42&lt;=12,AF42*2.5,0)</f>
        <v>0</v>
      </c>
      <c r="AO42" s="16">
        <f>IF(AND(AF42&gt;12,AF42&lt;=24),30+(AF42-12)*4,0)</f>
        <v>0</v>
      </c>
      <c r="AP42" s="16">
        <f>IF(AND(AF42&gt;24,AF42&lt;=36),78+(AF42-24)*4.5,0)</f>
        <v>0</v>
      </c>
      <c r="AQ42" s="16">
        <f>IF(AND(AF42&gt;36,AF42&lt;=48),132+(AF42-36)*4,0)</f>
        <v>0</v>
      </c>
      <c r="AR42" s="16">
        <f>IF(AND(AF42&gt;48,AF42&lt;=60),180+(AF42-48)*2.5,0)</f>
        <v>0</v>
      </c>
      <c r="AS42" s="16">
        <f>IF(AF42&gt;60,210,0)</f>
        <v>0</v>
      </c>
      <c r="AT42" s="18">
        <f>SUM(AN42:AS42)</f>
        <v>0</v>
      </c>
      <c r="AU42" s="33" t="s">
        <v>40</v>
      </c>
      <c r="AV42" s="14">
        <f t="shared" si="22"/>
        <v>0</v>
      </c>
    </row>
    <row r="43" spans="1:48" ht="37.5" customHeight="1">
      <c r="A43" s="12">
        <v>26</v>
      </c>
      <c r="B43" s="16">
        <v>20</v>
      </c>
      <c r="C43" s="12" t="s">
        <v>199</v>
      </c>
      <c r="D43" s="12" t="s">
        <v>62</v>
      </c>
      <c r="E43" s="12" t="s">
        <v>70</v>
      </c>
      <c r="F43" s="12" t="s">
        <v>200</v>
      </c>
      <c r="G43" s="48" t="s">
        <v>201</v>
      </c>
      <c r="H43" s="12">
        <v>2003</v>
      </c>
      <c r="I43" s="14">
        <f>K43+L43+M43+N43+O43+P43+Q43+S43+U43+V43+X43+Z43+AD43+AB43</f>
        <v>989</v>
      </c>
      <c r="J43" s="32">
        <v>6.07</v>
      </c>
      <c r="K43" s="36">
        <f>J43*100</f>
        <v>607</v>
      </c>
      <c r="L43" s="36"/>
      <c r="M43" s="36"/>
      <c r="N43" s="36"/>
      <c r="O43" s="36"/>
      <c r="P43" s="36"/>
      <c r="Q43" s="36"/>
      <c r="R43" s="26">
        <v>47</v>
      </c>
      <c r="S43" s="36">
        <f>AM43</f>
        <v>352</v>
      </c>
      <c r="T43" s="36"/>
      <c r="U43" s="36"/>
      <c r="V43" s="36">
        <v>30</v>
      </c>
      <c r="W43" s="26" t="s">
        <v>162</v>
      </c>
      <c r="X43" s="36"/>
      <c r="Y43" s="26"/>
      <c r="Z43" s="36"/>
      <c r="AA43" s="26"/>
      <c r="AB43" s="36"/>
      <c r="AC43" s="26"/>
      <c r="AD43" s="36"/>
      <c r="AE43" s="12">
        <f>R43</f>
        <v>47</v>
      </c>
      <c r="AF43" s="12">
        <f>T43</f>
        <v>0</v>
      </c>
      <c r="AG43" s="12">
        <f>IF(AE43&lt;=12,AE43*5,0)</f>
        <v>0</v>
      </c>
      <c r="AH43" s="12">
        <f>IF(AND(AE43&gt;12,AE43&lt;=24),60+(AE43-12)*8,0)</f>
        <v>0</v>
      </c>
      <c r="AI43" s="12">
        <f>IF(AND(AE43&gt;24,AE43&lt;=36),156+(AE43-24)*9,0)</f>
        <v>0</v>
      </c>
      <c r="AJ43" s="12">
        <f>IF(AND(AE43&gt;36,AE43&lt;=48),264+(AE43-36)*8,0)</f>
        <v>352</v>
      </c>
      <c r="AK43" s="12">
        <f>IF(AND(AE43&gt;48,AE43&lt;=60),360+(AE43-48)*5,0)</f>
        <v>0</v>
      </c>
      <c r="AL43" s="12">
        <f>IF(AE43&gt;60,420,0)</f>
        <v>0</v>
      </c>
      <c r="AM43" s="8">
        <f>SUM(AG43:AL43)</f>
        <v>352</v>
      </c>
      <c r="AN43" s="12">
        <f>IF(AF43&lt;=12,AF43*2.5,0)</f>
        <v>0</v>
      </c>
      <c r="AO43" s="12">
        <f>IF(AND(AF43&gt;12,AF43&lt;=24),30+(AF43-12)*4,0)</f>
        <v>0</v>
      </c>
      <c r="AP43" s="12">
        <f>IF(AND(AF43&gt;24,AF43&lt;=36),78+(AF43-24)*4.5,0)</f>
        <v>0</v>
      </c>
      <c r="AQ43" s="12">
        <f>IF(AND(AF43&gt;36,AF43&lt;=48),132+(AF43-36)*4,0)</f>
        <v>0</v>
      </c>
      <c r="AR43" s="12">
        <f>IF(AND(AF43&gt;48,AF43&lt;=60),180+(AF43-48)*2.5,0)</f>
        <v>0</v>
      </c>
      <c r="AS43" s="12">
        <f>IF(AF43&gt;60,210,0)</f>
        <v>0</v>
      </c>
      <c r="AT43" s="9">
        <f>SUM(AN43:AS43)</f>
        <v>0</v>
      </c>
      <c r="AU43" s="20" t="s">
        <v>105</v>
      </c>
      <c r="AV43" s="14">
        <f t="shared" si="22"/>
        <v>989</v>
      </c>
    </row>
    <row r="44" spans="1:48" ht="24.7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</row>
    <row r="45" spans="13:16" ht="23.25" customHeight="1">
      <c r="M45" s="1" t="s">
        <v>322</v>
      </c>
      <c r="P45" s="101">
        <v>40132</v>
      </c>
    </row>
    <row r="46" spans="1:48" ht="20.2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</row>
    <row r="47" spans="1:48" ht="18.75" customHeight="1">
      <c r="A47" s="25"/>
      <c r="B47" s="25"/>
      <c r="C47" s="25"/>
      <c r="D47" s="25"/>
      <c r="E47" s="25"/>
      <c r="F47" s="25"/>
      <c r="G47" s="25"/>
      <c r="H47" s="25"/>
      <c r="I47" s="28"/>
      <c r="J47" s="25"/>
      <c r="K47" s="28"/>
      <c r="L47" s="38"/>
      <c r="M47" s="67" t="s">
        <v>313</v>
      </c>
      <c r="N47" s="67"/>
      <c r="O47" s="67"/>
      <c r="P47" s="67"/>
      <c r="Q47" s="28"/>
      <c r="R47" s="28"/>
      <c r="S47" s="28"/>
      <c r="T47" s="28"/>
      <c r="U47" s="28"/>
      <c r="V47" s="28"/>
      <c r="W47" s="38"/>
      <c r="X47" s="28"/>
      <c r="Y47" s="38"/>
      <c r="Z47" s="28"/>
      <c r="AA47" s="38"/>
      <c r="AB47" s="38"/>
      <c r="AC47" s="38"/>
      <c r="AD47" s="28"/>
      <c r="AE47" s="39"/>
      <c r="AF47" s="40"/>
      <c r="AG47" s="40"/>
      <c r="AH47" s="40"/>
      <c r="AI47" s="40"/>
      <c r="AJ47" s="40"/>
      <c r="AK47" s="40"/>
      <c r="AL47" s="40"/>
      <c r="AM47" s="25"/>
      <c r="AN47" s="40"/>
      <c r="AO47" s="40"/>
      <c r="AP47" s="40"/>
      <c r="AQ47" s="40"/>
      <c r="AR47" s="40"/>
      <c r="AS47" s="40"/>
      <c r="AT47" s="28"/>
      <c r="AU47" s="25"/>
      <c r="AV47" s="28"/>
    </row>
    <row r="48" spans="1:48" ht="19.5" customHeight="1">
      <c r="A48" s="25"/>
      <c r="B48" s="25"/>
      <c r="C48" s="25"/>
      <c r="D48" s="25"/>
      <c r="E48" s="25"/>
      <c r="F48" s="28"/>
      <c r="G48" s="25"/>
      <c r="H48" s="25"/>
      <c r="I48" s="28"/>
      <c r="J48" s="25"/>
      <c r="K48" s="28"/>
      <c r="L48" s="38"/>
      <c r="M48" s="28"/>
      <c r="N48" s="28"/>
      <c r="O48" s="28"/>
      <c r="P48" s="28"/>
      <c r="Q48" s="28"/>
      <c r="R48" s="28"/>
      <c r="S48" s="28"/>
      <c r="T48" s="28"/>
      <c r="U48" s="28"/>
      <c r="V48" s="108"/>
      <c r="W48" s="108"/>
      <c r="X48" s="28"/>
      <c r="Y48" s="38"/>
      <c r="Z48" s="28"/>
      <c r="AA48" s="38"/>
      <c r="AB48" s="38"/>
      <c r="AC48" s="38"/>
      <c r="AD48" s="28"/>
      <c r="AE48" s="39"/>
      <c r="AF48" s="40"/>
      <c r="AG48" s="40"/>
      <c r="AH48" s="40"/>
      <c r="AI48" s="40"/>
      <c r="AJ48" s="40"/>
      <c r="AK48" s="40"/>
      <c r="AL48" s="40"/>
      <c r="AM48" s="25"/>
      <c r="AN48" s="40"/>
      <c r="AO48" s="40"/>
      <c r="AP48" s="40"/>
      <c r="AQ48" s="40"/>
      <c r="AR48" s="40"/>
      <c r="AS48" s="40"/>
      <c r="AT48" s="28"/>
      <c r="AU48" s="25"/>
      <c r="AV48" s="28"/>
    </row>
    <row r="49" spans="1:48" ht="21" customHeight="1">
      <c r="A49" s="25"/>
      <c r="B49" s="25"/>
      <c r="C49" s="25"/>
      <c r="D49" s="25"/>
      <c r="E49" s="25"/>
      <c r="F49" s="25"/>
      <c r="G49" s="25"/>
      <c r="H49" s="25"/>
      <c r="I49" s="28"/>
      <c r="J49" s="67" t="s">
        <v>323</v>
      </c>
      <c r="K49" s="37"/>
      <c r="L49" s="38"/>
      <c r="M49" s="28"/>
      <c r="N49" s="28"/>
      <c r="O49" s="28"/>
      <c r="P49" s="28"/>
      <c r="Q49" s="67" t="s">
        <v>324</v>
      </c>
      <c r="R49" s="28"/>
      <c r="S49" s="28"/>
      <c r="T49" s="28"/>
      <c r="U49" s="28"/>
      <c r="V49" s="28"/>
      <c r="W49" s="38"/>
      <c r="X49" s="28"/>
      <c r="Y49" s="38"/>
      <c r="Z49" s="28"/>
      <c r="AA49" s="38"/>
      <c r="AB49" s="38"/>
      <c r="AC49" s="38"/>
      <c r="AD49" s="28"/>
      <c r="AE49" s="39"/>
      <c r="AF49" s="40"/>
      <c r="AG49" s="40"/>
      <c r="AH49" s="40"/>
      <c r="AI49" s="40"/>
      <c r="AJ49" s="40"/>
      <c r="AK49" s="40"/>
      <c r="AL49" s="40"/>
      <c r="AM49" s="25"/>
      <c r="AN49" s="40"/>
      <c r="AO49" s="40"/>
      <c r="AP49" s="40"/>
      <c r="AQ49" s="40"/>
      <c r="AR49" s="40"/>
      <c r="AS49" s="40"/>
      <c r="AT49" s="28"/>
      <c r="AU49" s="25"/>
      <c r="AV49" s="28"/>
    </row>
    <row r="50" spans="1:48" ht="21" customHeight="1">
      <c r="A50" s="25"/>
      <c r="B50" s="25"/>
      <c r="C50" s="25"/>
      <c r="D50" s="25"/>
      <c r="E50" s="25"/>
      <c r="F50" s="25"/>
      <c r="G50" s="25"/>
      <c r="H50" s="25"/>
      <c r="I50" s="28"/>
      <c r="J50" s="25"/>
      <c r="K50" s="28"/>
      <c r="L50" s="38"/>
      <c r="M50" s="28"/>
      <c r="N50" s="28"/>
      <c r="O50" s="28"/>
      <c r="P50" s="28"/>
      <c r="Q50" s="28"/>
      <c r="R50" s="28"/>
      <c r="S50" s="28"/>
      <c r="T50" s="28"/>
      <c r="U50" s="28"/>
      <c r="V50" s="108"/>
      <c r="W50" s="108"/>
      <c r="X50" s="28"/>
      <c r="Y50" s="38"/>
      <c r="Z50" s="28"/>
      <c r="AA50" s="38"/>
      <c r="AB50" s="38"/>
      <c r="AC50" s="38"/>
      <c r="AD50" s="28"/>
      <c r="AE50" s="39"/>
      <c r="AF50" s="40"/>
      <c r="AG50" s="40"/>
      <c r="AH50" s="40"/>
      <c r="AI50" s="40"/>
      <c r="AJ50" s="40"/>
      <c r="AK50" s="40"/>
      <c r="AL50" s="40"/>
      <c r="AM50" s="25"/>
      <c r="AN50" s="40"/>
      <c r="AO50" s="40"/>
      <c r="AP50" s="40"/>
      <c r="AQ50" s="40"/>
      <c r="AR50" s="40"/>
      <c r="AS50" s="40"/>
      <c r="AT50" s="28"/>
      <c r="AU50" s="25"/>
      <c r="AV50" s="28"/>
    </row>
    <row r="51" spans="10:16" ht="18">
      <c r="J51" s="37" t="s">
        <v>309</v>
      </c>
      <c r="P51" s="72" t="s">
        <v>325</v>
      </c>
    </row>
    <row r="54" ht="18">
      <c r="P54" s="72" t="s">
        <v>327</v>
      </c>
    </row>
  </sheetData>
  <mergeCells count="4">
    <mergeCell ref="A44:AV44"/>
    <mergeCell ref="A46:AV46"/>
    <mergeCell ref="V48:W48"/>
    <mergeCell ref="V50:W50"/>
  </mergeCells>
  <printOptions/>
  <pageMargins left="0" right="0" top="0" bottom="0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6"/>
  <sheetViews>
    <sheetView tabSelected="1" workbookViewId="0" topLeftCell="A13">
      <selection activeCell="AV27" sqref="AV27"/>
    </sheetView>
  </sheetViews>
  <sheetFormatPr defaultColWidth="9.00390625" defaultRowHeight="12.75"/>
  <cols>
    <col min="1" max="1" width="5.375" style="0" customWidth="1"/>
    <col min="2" max="2" width="6.75390625" style="0" hidden="1" customWidth="1"/>
    <col min="3" max="3" width="26.875" style="0" customWidth="1"/>
    <col min="4" max="4" width="14.00390625" style="0" customWidth="1"/>
    <col min="5" max="5" width="14.375" style="0" customWidth="1"/>
    <col min="6" max="6" width="10.875" style="0" bestFit="1" customWidth="1"/>
    <col min="7" max="7" width="11.00390625" style="0" customWidth="1"/>
    <col min="8" max="8" width="10.25390625" style="0" hidden="1" customWidth="1"/>
    <col min="9" max="9" width="15.00390625" style="4" hidden="1" customWidth="1"/>
    <col min="10" max="10" width="0.2421875" style="0" hidden="1" customWidth="1"/>
    <col min="11" max="11" width="9.75390625" style="1" hidden="1" customWidth="1"/>
    <col min="12" max="12" width="18.25390625" style="3" hidden="1" customWidth="1"/>
    <col min="13" max="13" width="0.12890625" style="1" hidden="1" customWidth="1"/>
    <col min="14" max="14" width="12.75390625" style="1" hidden="1" customWidth="1"/>
    <col min="15" max="15" width="11.00390625" style="1" hidden="1" customWidth="1"/>
    <col min="16" max="16" width="0.2421875" style="1" hidden="1" customWidth="1"/>
    <col min="17" max="17" width="9.25390625" style="1" hidden="1" customWidth="1"/>
    <col min="18" max="18" width="11.25390625" style="1" hidden="1" customWidth="1"/>
    <col min="19" max="19" width="8.875" style="1" hidden="1" customWidth="1"/>
    <col min="20" max="20" width="11.375" style="1" hidden="1" customWidth="1"/>
    <col min="21" max="21" width="10.75390625" style="1" hidden="1" customWidth="1"/>
    <col min="22" max="22" width="9.125" style="1" hidden="1" customWidth="1"/>
    <col min="23" max="23" width="0.2421875" style="3" hidden="1" customWidth="1"/>
    <col min="24" max="24" width="8.875" style="1" hidden="1" customWidth="1"/>
    <col min="25" max="25" width="0.2421875" style="3" hidden="1" customWidth="1"/>
    <col min="26" max="26" width="0.37109375" style="1" hidden="1" customWidth="1"/>
    <col min="27" max="27" width="9.125" style="3" hidden="1" customWidth="1"/>
    <col min="28" max="28" width="0.6171875" style="3" hidden="1" customWidth="1"/>
    <col min="29" max="29" width="0.12890625" style="3" hidden="1" customWidth="1"/>
    <col min="30" max="30" width="0.74609375" style="1" hidden="1" customWidth="1"/>
    <col min="31" max="31" width="14.375" style="6" hidden="1" customWidth="1"/>
    <col min="32" max="32" width="17.875" style="5" hidden="1" customWidth="1"/>
    <col min="33" max="38" width="9.125" style="5" hidden="1" customWidth="1"/>
    <col min="39" max="39" width="11.125" style="0" hidden="1" customWidth="1"/>
    <col min="40" max="45" width="11.125" style="5" hidden="1" customWidth="1"/>
    <col min="46" max="46" width="9.125" style="1" hidden="1" customWidth="1"/>
    <col min="47" max="47" width="31.25390625" style="19" hidden="1" customWidth="1"/>
    <col min="48" max="48" width="30.25390625" style="4" customWidth="1"/>
  </cols>
  <sheetData>
    <row r="1" spans="1:31" ht="18">
      <c r="A1" s="28" t="s">
        <v>165</v>
      </c>
      <c r="AE1" s="22"/>
    </row>
    <row r="2" spans="1:31" ht="18">
      <c r="A2" s="28" t="s">
        <v>166</v>
      </c>
      <c r="AE2" s="22"/>
    </row>
    <row r="3" spans="1:31" ht="18">
      <c r="A3" s="28" t="s">
        <v>113</v>
      </c>
      <c r="AE3" s="22"/>
    </row>
    <row r="4" spans="1:48" ht="23.25">
      <c r="A4" s="41" t="s">
        <v>169</v>
      </c>
      <c r="B4" s="42"/>
      <c r="C4" s="42"/>
      <c r="D4" s="42"/>
      <c r="E4" s="42"/>
      <c r="F4" s="42"/>
      <c r="G4" s="42"/>
      <c r="H4" s="42"/>
      <c r="I4" s="43"/>
      <c r="J4" s="42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5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4"/>
      <c r="AU4" s="46"/>
      <c r="AV4" s="43"/>
    </row>
    <row r="5" spans="1:31" ht="23.25">
      <c r="A5" s="27"/>
      <c r="AE5" s="22"/>
    </row>
    <row r="6" spans="1:48" ht="86.25" customHeight="1">
      <c r="A6" s="8" t="s">
        <v>0</v>
      </c>
      <c r="B6" s="8" t="s">
        <v>36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33</v>
      </c>
      <c r="H6" s="8" t="s">
        <v>34</v>
      </c>
      <c r="I6" s="29" t="s">
        <v>24</v>
      </c>
      <c r="J6" s="8"/>
      <c r="K6" s="26" t="s">
        <v>30</v>
      </c>
      <c r="L6" s="26" t="s">
        <v>29</v>
      </c>
      <c r="M6" s="26" t="s">
        <v>28</v>
      </c>
      <c r="N6" s="26" t="s">
        <v>27</v>
      </c>
      <c r="O6" s="26" t="s">
        <v>26</v>
      </c>
      <c r="P6" s="26" t="s">
        <v>25</v>
      </c>
      <c r="Q6" s="26" t="s">
        <v>114</v>
      </c>
      <c r="R6" s="26" t="s">
        <v>111</v>
      </c>
      <c r="S6" s="26" t="s">
        <v>31</v>
      </c>
      <c r="T6" s="26" t="s">
        <v>112</v>
      </c>
      <c r="U6" s="26" t="s">
        <v>32</v>
      </c>
      <c r="V6" s="26" t="s">
        <v>23</v>
      </c>
      <c r="W6" s="26" t="s">
        <v>115</v>
      </c>
      <c r="X6" s="26" t="s">
        <v>22</v>
      </c>
      <c r="Y6" s="26" t="s">
        <v>116</v>
      </c>
      <c r="Z6" s="26" t="s">
        <v>35</v>
      </c>
      <c r="AA6" s="26" t="s">
        <v>117</v>
      </c>
      <c r="AB6" s="26" t="s">
        <v>80</v>
      </c>
      <c r="AC6" s="26" t="s">
        <v>118</v>
      </c>
      <c r="AD6" s="26"/>
      <c r="AE6" s="26" t="s">
        <v>15</v>
      </c>
      <c r="AF6" s="26" t="s">
        <v>14</v>
      </c>
      <c r="AG6" s="26" t="s">
        <v>6</v>
      </c>
      <c r="AH6" s="26" t="s">
        <v>7</v>
      </c>
      <c r="AI6" s="26" t="s">
        <v>8</v>
      </c>
      <c r="AJ6" s="26" t="s">
        <v>9</v>
      </c>
      <c r="AK6" s="26" t="s">
        <v>10</v>
      </c>
      <c r="AL6" s="26" t="s">
        <v>13</v>
      </c>
      <c r="AM6" s="26" t="s">
        <v>11</v>
      </c>
      <c r="AN6" s="26" t="s">
        <v>16</v>
      </c>
      <c r="AO6" s="26" t="s">
        <v>17</v>
      </c>
      <c r="AP6" s="26" t="s">
        <v>18</v>
      </c>
      <c r="AQ6" s="26" t="s">
        <v>19</v>
      </c>
      <c r="AR6" s="26" t="s">
        <v>20</v>
      </c>
      <c r="AS6" s="26" t="s">
        <v>21</v>
      </c>
      <c r="AT6" s="26" t="s">
        <v>12</v>
      </c>
      <c r="AU6" s="26" t="s">
        <v>39</v>
      </c>
      <c r="AV6" s="50" t="s">
        <v>256</v>
      </c>
    </row>
    <row r="7" spans="1:48" s="2" customFormat="1" ht="98.25" customHeight="1">
      <c r="A7" s="75">
        <v>1</v>
      </c>
      <c r="B7" s="12">
        <v>62</v>
      </c>
      <c r="C7" s="26" t="s">
        <v>259</v>
      </c>
      <c r="D7" s="26" t="s">
        <v>46</v>
      </c>
      <c r="E7" s="26" t="s">
        <v>257</v>
      </c>
      <c r="F7" s="26" t="s">
        <v>258</v>
      </c>
      <c r="G7" s="102" t="s">
        <v>124</v>
      </c>
      <c r="H7" s="26"/>
      <c r="I7" s="103">
        <f aca="true" t="shared" si="0" ref="I7:I21">K7+L7+M7+N7+O7+P7+Q7+S7+U7+V7+X7+Z7+AD7+AB7</f>
        <v>0</v>
      </c>
      <c r="J7" s="104"/>
      <c r="K7" s="105"/>
      <c r="L7" s="105"/>
      <c r="M7" s="105"/>
      <c r="N7" s="105"/>
      <c r="O7" s="105"/>
      <c r="P7" s="105"/>
      <c r="Q7" s="105"/>
      <c r="R7" s="106"/>
      <c r="S7" s="105"/>
      <c r="T7" s="106"/>
      <c r="U7" s="105"/>
      <c r="V7" s="105"/>
      <c r="W7" s="106"/>
      <c r="X7" s="105"/>
      <c r="Y7" s="106"/>
      <c r="Z7" s="105"/>
      <c r="AA7" s="106"/>
      <c r="AB7" s="105"/>
      <c r="AC7" s="106"/>
      <c r="AD7" s="105"/>
      <c r="AE7" s="106">
        <f aca="true" t="shared" si="1" ref="AE7:AE21">R7</f>
        <v>0</v>
      </c>
      <c r="AF7" s="106">
        <f aca="true" t="shared" si="2" ref="AF7:AF21">T7</f>
        <v>0</v>
      </c>
      <c r="AG7" s="106">
        <f aca="true" t="shared" si="3" ref="AG7:AG21">IF(AE7&lt;=12,AE7*5,0)</f>
        <v>0</v>
      </c>
      <c r="AH7" s="106">
        <f aca="true" t="shared" si="4" ref="AH7:AH21">IF(AND(AE7&gt;12,AE7&lt;=24),60+(AE7-12)*8,0)</f>
        <v>0</v>
      </c>
      <c r="AI7" s="106">
        <f aca="true" t="shared" si="5" ref="AI7:AI21">IF(AND(AE7&gt;24,AE7&lt;=36),156+(AE7-24)*9,0)</f>
        <v>0</v>
      </c>
      <c r="AJ7" s="106">
        <f aca="true" t="shared" si="6" ref="AJ7:AJ21">IF(AND(AE7&gt;36,AE7&lt;=48),264+(AE7-36)*8,0)</f>
        <v>0</v>
      </c>
      <c r="AK7" s="106">
        <f aca="true" t="shared" si="7" ref="AK7:AK21">IF(AND(AE7&gt;48,AE7&lt;=60),360+(AE7-48)*5,0)</f>
        <v>0</v>
      </c>
      <c r="AL7" s="106">
        <f aca="true" t="shared" si="8" ref="AL7:AL21">IF(AE7&gt;60,420,0)</f>
        <v>0</v>
      </c>
      <c r="AM7" s="106">
        <f aca="true" t="shared" si="9" ref="AM7:AM21">SUM(AG7:AL7)</f>
        <v>0</v>
      </c>
      <c r="AN7" s="106">
        <f aca="true" t="shared" si="10" ref="AN7:AN21">IF(AF7&lt;=12,AF7*2.5,0)</f>
        <v>0</v>
      </c>
      <c r="AO7" s="106">
        <f aca="true" t="shared" si="11" ref="AO7:AO21">IF(AND(AF7&gt;12,AF7&lt;=24),30+(AF7-12)*4,0)</f>
        <v>0</v>
      </c>
      <c r="AP7" s="106">
        <f aca="true" t="shared" si="12" ref="AP7:AP21">IF(AND(AF7&gt;24,AF7&lt;=36),78+(AF7-24)*4.5,0)</f>
        <v>0</v>
      </c>
      <c r="AQ7" s="106">
        <f aca="true" t="shared" si="13" ref="AQ7:AQ21">IF(AND(AF7&gt;36,AF7&lt;=48),132+(AF7-36)*4,0)</f>
        <v>0</v>
      </c>
      <c r="AR7" s="106">
        <f aca="true" t="shared" si="14" ref="AR7:AR21">IF(AND(AF7&gt;48,AF7&lt;=60),180+(AF7-48)*2.5,0)</f>
        <v>0</v>
      </c>
      <c r="AS7" s="106">
        <f aca="true" t="shared" si="15" ref="AS7:AS21">IF(AF7&gt;60,210,0)</f>
        <v>0</v>
      </c>
      <c r="AT7" s="107">
        <f aca="true" t="shared" si="16" ref="AT7:AT21">SUM(AN7:AS7)</f>
        <v>0</v>
      </c>
      <c r="AU7" s="20"/>
      <c r="AV7" s="94" t="s">
        <v>297</v>
      </c>
    </row>
    <row r="8" spans="1:48" s="10" customFormat="1" ht="87.75" customHeight="1">
      <c r="A8" s="97">
        <v>2</v>
      </c>
      <c r="B8" s="76">
        <v>41</v>
      </c>
      <c r="C8" s="76" t="s">
        <v>265</v>
      </c>
      <c r="D8" s="76" t="s">
        <v>62</v>
      </c>
      <c r="E8" s="76" t="s">
        <v>69</v>
      </c>
      <c r="F8" s="76" t="s">
        <v>266</v>
      </c>
      <c r="G8" s="77" t="s">
        <v>228</v>
      </c>
      <c r="H8" s="76"/>
      <c r="I8" s="78">
        <f t="shared" si="0"/>
        <v>662.5</v>
      </c>
      <c r="J8" s="79"/>
      <c r="K8" s="80">
        <f aca="true" t="shared" si="17" ref="K8:K21">J8*100</f>
        <v>0</v>
      </c>
      <c r="L8" s="80"/>
      <c r="M8" s="80"/>
      <c r="N8" s="80"/>
      <c r="O8" s="80"/>
      <c r="P8" s="80"/>
      <c r="Q8" s="80"/>
      <c r="R8" s="81">
        <v>55</v>
      </c>
      <c r="S8" s="80">
        <f aca="true" t="shared" si="18" ref="S8:S21">AM8</f>
        <v>395</v>
      </c>
      <c r="T8" s="81">
        <v>55</v>
      </c>
      <c r="U8" s="80">
        <f aca="true" t="shared" si="19" ref="U8:U21">AT8</f>
        <v>197.5</v>
      </c>
      <c r="V8" s="80">
        <v>70</v>
      </c>
      <c r="W8" s="81" t="s">
        <v>121</v>
      </c>
      <c r="X8" s="80"/>
      <c r="Y8" s="81"/>
      <c r="Z8" s="80"/>
      <c r="AA8" s="81"/>
      <c r="AB8" s="80"/>
      <c r="AC8" s="81"/>
      <c r="AD8" s="80"/>
      <c r="AE8" s="76">
        <f t="shared" si="1"/>
        <v>55</v>
      </c>
      <c r="AF8" s="76">
        <f t="shared" si="2"/>
        <v>55</v>
      </c>
      <c r="AG8" s="76">
        <f t="shared" si="3"/>
        <v>0</v>
      </c>
      <c r="AH8" s="76">
        <f t="shared" si="4"/>
        <v>0</v>
      </c>
      <c r="AI8" s="76">
        <f t="shared" si="5"/>
        <v>0</v>
      </c>
      <c r="AJ8" s="76">
        <f t="shared" si="6"/>
        <v>0</v>
      </c>
      <c r="AK8" s="76">
        <f t="shared" si="7"/>
        <v>395</v>
      </c>
      <c r="AL8" s="76">
        <f t="shared" si="8"/>
        <v>0</v>
      </c>
      <c r="AM8" s="98">
        <f t="shared" si="9"/>
        <v>395</v>
      </c>
      <c r="AN8" s="76">
        <f t="shared" si="10"/>
        <v>0</v>
      </c>
      <c r="AO8" s="76">
        <f t="shared" si="11"/>
        <v>0</v>
      </c>
      <c r="AP8" s="76">
        <f t="shared" si="12"/>
        <v>0</v>
      </c>
      <c r="AQ8" s="76">
        <f t="shared" si="13"/>
        <v>0</v>
      </c>
      <c r="AR8" s="76">
        <f t="shared" si="14"/>
        <v>197.5</v>
      </c>
      <c r="AS8" s="76">
        <f t="shared" si="15"/>
        <v>0</v>
      </c>
      <c r="AT8" s="99">
        <f t="shared" si="16"/>
        <v>197.5</v>
      </c>
      <c r="AU8" s="82"/>
      <c r="AV8" s="100" t="s">
        <v>267</v>
      </c>
    </row>
    <row r="9" spans="1:48" s="10" customFormat="1" ht="0.75" customHeight="1">
      <c r="A9" s="95"/>
      <c r="B9" s="24">
        <v>21</v>
      </c>
      <c r="C9" s="24"/>
      <c r="D9" s="24"/>
      <c r="E9" s="24"/>
      <c r="F9" s="24"/>
      <c r="G9" s="47"/>
      <c r="H9" s="24">
        <v>2002</v>
      </c>
      <c r="I9" s="31">
        <f t="shared" si="0"/>
        <v>1378.5</v>
      </c>
      <c r="J9" s="30">
        <v>7</v>
      </c>
      <c r="K9" s="35">
        <f t="shared" si="17"/>
        <v>700</v>
      </c>
      <c r="L9" s="35"/>
      <c r="M9" s="35"/>
      <c r="N9" s="35"/>
      <c r="O9" s="35"/>
      <c r="P9" s="35"/>
      <c r="Q9" s="35">
        <v>50</v>
      </c>
      <c r="R9" s="34">
        <v>54</v>
      </c>
      <c r="S9" s="35">
        <f t="shared" si="18"/>
        <v>390</v>
      </c>
      <c r="T9" s="34">
        <v>33</v>
      </c>
      <c r="U9" s="35">
        <f t="shared" si="19"/>
        <v>118.5</v>
      </c>
      <c r="V9" s="35">
        <v>70</v>
      </c>
      <c r="W9" s="34" t="s">
        <v>121</v>
      </c>
      <c r="X9" s="35">
        <v>50</v>
      </c>
      <c r="Y9" s="34" t="s">
        <v>164</v>
      </c>
      <c r="Z9" s="35"/>
      <c r="AA9" s="34"/>
      <c r="AB9" s="35"/>
      <c r="AC9" s="34"/>
      <c r="AD9" s="35"/>
      <c r="AE9" s="24">
        <f t="shared" si="1"/>
        <v>54</v>
      </c>
      <c r="AF9" s="24">
        <f t="shared" si="2"/>
        <v>33</v>
      </c>
      <c r="AG9" s="24">
        <f t="shared" si="3"/>
        <v>0</v>
      </c>
      <c r="AH9" s="24">
        <f t="shared" si="4"/>
        <v>0</v>
      </c>
      <c r="AI9" s="24">
        <f t="shared" si="5"/>
        <v>0</v>
      </c>
      <c r="AJ9" s="24">
        <f t="shared" si="6"/>
        <v>0</v>
      </c>
      <c r="AK9" s="24">
        <f t="shared" si="7"/>
        <v>390</v>
      </c>
      <c r="AL9" s="24">
        <f t="shared" si="8"/>
        <v>0</v>
      </c>
      <c r="AM9" s="54">
        <f t="shared" si="9"/>
        <v>390</v>
      </c>
      <c r="AN9" s="24">
        <f t="shared" si="10"/>
        <v>0</v>
      </c>
      <c r="AO9" s="24">
        <f t="shared" si="11"/>
        <v>0</v>
      </c>
      <c r="AP9" s="24">
        <f t="shared" si="12"/>
        <v>118.5</v>
      </c>
      <c r="AQ9" s="24">
        <f t="shared" si="13"/>
        <v>0</v>
      </c>
      <c r="AR9" s="24">
        <f t="shared" si="14"/>
        <v>0</v>
      </c>
      <c r="AS9" s="24">
        <f t="shared" si="15"/>
        <v>0</v>
      </c>
      <c r="AT9" s="55">
        <f t="shared" si="16"/>
        <v>118.5</v>
      </c>
      <c r="AU9" s="23" t="s">
        <v>84</v>
      </c>
      <c r="AV9" s="96"/>
    </row>
    <row r="10" spans="1:48" s="10" customFormat="1" ht="70.5" customHeight="1">
      <c r="A10" s="75">
        <v>3</v>
      </c>
      <c r="B10" s="12">
        <v>33</v>
      </c>
      <c r="C10" s="12" t="s">
        <v>270</v>
      </c>
      <c r="D10" s="12" t="s">
        <v>54</v>
      </c>
      <c r="E10" s="12" t="s">
        <v>271</v>
      </c>
      <c r="F10" s="12" t="s">
        <v>272</v>
      </c>
      <c r="G10" s="48" t="s">
        <v>172</v>
      </c>
      <c r="H10" s="12">
        <v>1995</v>
      </c>
      <c r="I10" s="14">
        <f t="shared" si="0"/>
        <v>1366</v>
      </c>
      <c r="J10" s="32">
        <v>7.61</v>
      </c>
      <c r="K10" s="36">
        <f t="shared" si="17"/>
        <v>761</v>
      </c>
      <c r="L10" s="36"/>
      <c r="M10" s="36"/>
      <c r="N10" s="36"/>
      <c r="O10" s="36"/>
      <c r="P10" s="36"/>
      <c r="Q10" s="36">
        <v>50</v>
      </c>
      <c r="R10" s="26">
        <v>221</v>
      </c>
      <c r="S10" s="36">
        <f t="shared" si="18"/>
        <v>420</v>
      </c>
      <c r="T10" s="26">
        <v>30</v>
      </c>
      <c r="U10" s="36">
        <f t="shared" si="19"/>
        <v>105</v>
      </c>
      <c r="V10" s="36">
        <v>30</v>
      </c>
      <c r="W10" s="26" t="s">
        <v>161</v>
      </c>
      <c r="X10" s="36"/>
      <c r="Y10" s="26"/>
      <c r="Z10" s="36"/>
      <c r="AA10" s="26"/>
      <c r="AB10" s="36"/>
      <c r="AC10" s="26"/>
      <c r="AD10" s="36"/>
      <c r="AE10" s="12">
        <f t="shared" si="1"/>
        <v>221</v>
      </c>
      <c r="AF10" s="12">
        <f t="shared" si="2"/>
        <v>30</v>
      </c>
      <c r="AG10" s="12">
        <f t="shared" si="3"/>
        <v>0</v>
      </c>
      <c r="AH10" s="12">
        <f t="shared" si="4"/>
        <v>0</v>
      </c>
      <c r="AI10" s="12">
        <f t="shared" si="5"/>
        <v>0</v>
      </c>
      <c r="AJ10" s="12">
        <f t="shared" si="6"/>
        <v>0</v>
      </c>
      <c r="AK10" s="12">
        <f t="shared" si="7"/>
        <v>0</v>
      </c>
      <c r="AL10" s="12">
        <f t="shared" si="8"/>
        <v>420</v>
      </c>
      <c r="AM10" s="8">
        <f t="shared" si="9"/>
        <v>420</v>
      </c>
      <c r="AN10" s="12">
        <f t="shared" si="10"/>
        <v>0</v>
      </c>
      <c r="AO10" s="12">
        <f t="shared" si="11"/>
        <v>0</v>
      </c>
      <c r="AP10" s="12">
        <f t="shared" si="12"/>
        <v>105</v>
      </c>
      <c r="AQ10" s="12">
        <f t="shared" si="13"/>
        <v>0</v>
      </c>
      <c r="AR10" s="12">
        <f t="shared" si="14"/>
        <v>0</v>
      </c>
      <c r="AS10" s="12">
        <f t="shared" si="15"/>
        <v>0</v>
      </c>
      <c r="AT10" s="9">
        <f t="shared" si="16"/>
        <v>105</v>
      </c>
      <c r="AU10" s="20"/>
      <c r="AV10" s="49" t="s">
        <v>267</v>
      </c>
    </row>
    <row r="11" spans="1:48" s="10" customFormat="1" ht="77.25" customHeight="1">
      <c r="A11" s="75">
        <v>4</v>
      </c>
      <c r="B11" s="12">
        <v>32</v>
      </c>
      <c r="C11" s="12" t="s">
        <v>273</v>
      </c>
      <c r="D11" s="12" t="s">
        <v>56</v>
      </c>
      <c r="E11" s="12" t="s">
        <v>68</v>
      </c>
      <c r="F11" s="12" t="s">
        <v>274</v>
      </c>
      <c r="G11" s="48" t="s">
        <v>134</v>
      </c>
      <c r="H11" s="12">
        <v>1995</v>
      </c>
      <c r="I11" s="14">
        <f t="shared" si="0"/>
        <v>1360</v>
      </c>
      <c r="J11" s="32">
        <v>6.1</v>
      </c>
      <c r="K11" s="36">
        <f t="shared" si="17"/>
        <v>610</v>
      </c>
      <c r="L11" s="36"/>
      <c r="M11" s="36"/>
      <c r="N11" s="36"/>
      <c r="O11" s="36"/>
      <c r="P11" s="36"/>
      <c r="Q11" s="36">
        <v>50</v>
      </c>
      <c r="R11" s="26">
        <v>122</v>
      </c>
      <c r="S11" s="36">
        <f t="shared" si="18"/>
        <v>420</v>
      </c>
      <c r="T11" s="26">
        <v>122</v>
      </c>
      <c r="U11" s="36">
        <f t="shared" si="19"/>
        <v>210</v>
      </c>
      <c r="V11" s="36">
        <v>70</v>
      </c>
      <c r="W11" s="26" t="s">
        <v>121</v>
      </c>
      <c r="X11" s="36"/>
      <c r="Y11" s="26"/>
      <c r="Z11" s="36"/>
      <c r="AA11" s="26"/>
      <c r="AB11" s="36"/>
      <c r="AC11" s="26"/>
      <c r="AD11" s="36"/>
      <c r="AE11" s="12">
        <f t="shared" si="1"/>
        <v>122</v>
      </c>
      <c r="AF11" s="12">
        <f t="shared" si="2"/>
        <v>122</v>
      </c>
      <c r="AG11" s="12">
        <f t="shared" si="3"/>
        <v>0</v>
      </c>
      <c r="AH11" s="12">
        <f t="shared" si="4"/>
        <v>0</v>
      </c>
      <c r="AI11" s="12">
        <f t="shared" si="5"/>
        <v>0</v>
      </c>
      <c r="AJ11" s="12">
        <f t="shared" si="6"/>
        <v>0</v>
      </c>
      <c r="AK11" s="12">
        <f t="shared" si="7"/>
        <v>0</v>
      </c>
      <c r="AL11" s="12">
        <f t="shared" si="8"/>
        <v>420</v>
      </c>
      <c r="AM11" s="8">
        <f t="shared" si="9"/>
        <v>420</v>
      </c>
      <c r="AN11" s="12">
        <f t="shared" si="10"/>
        <v>0</v>
      </c>
      <c r="AO11" s="12">
        <f t="shared" si="11"/>
        <v>0</v>
      </c>
      <c r="AP11" s="12">
        <f t="shared" si="12"/>
        <v>0</v>
      </c>
      <c r="AQ11" s="12">
        <f t="shared" si="13"/>
        <v>0</v>
      </c>
      <c r="AR11" s="12">
        <f t="shared" si="14"/>
        <v>0</v>
      </c>
      <c r="AS11" s="12">
        <f t="shared" si="15"/>
        <v>210</v>
      </c>
      <c r="AT11" s="9">
        <f t="shared" si="16"/>
        <v>210</v>
      </c>
      <c r="AU11" s="20"/>
      <c r="AV11" s="49" t="s">
        <v>275</v>
      </c>
    </row>
    <row r="12" spans="1:48" s="10" customFormat="1" ht="70.5" customHeight="1">
      <c r="A12" s="75">
        <v>5</v>
      </c>
      <c r="B12" s="12">
        <v>80</v>
      </c>
      <c r="C12" s="12" t="s">
        <v>73</v>
      </c>
      <c r="D12" s="12" t="s">
        <v>42</v>
      </c>
      <c r="E12" s="12" t="s">
        <v>74</v>
      </c>
      <c r="F12" s="12" t="s">
        <v>75</v>
      </c>
      <c r="G12" s="48" t="s">
        <v>154</v>
      </c>
      <c r="H12" s="12">
        <v>2003</v>
      </c>
      <c r="I12" s="14">
        <f t="shared" si="0"/>
        <v>1358</v>
      </c>
      <c r="J12" s="32">
        <v>6.98</v>
      </c>
      <c r="K12" s="36">
        <f t="shared" si="17"/>
        <v>698</v>
      </c>
      <c r="L12" s="36"/>
      <c r="M12" s="36"/>
      <c r="N12" s="36"/>
      <c r="O12" s="36"/>
      <c r="P12" s="36"/>
      <c r="Q12" s="36"/>
      <c r="R12" s="26">
        <v>60</v>
      </c>
      <c r="S12" s="36">
        <f t="shared" si="18"/>
        <v>420</v>
      </c>
      <c r="T12" s="26">
        <v>60</v>
      </c>
      <c r="U12" s="36">
        <f t="shared" si="19"/>
        <v>210</v>
      </c>
      <c r="V12" s="36">
        <v>30</v>
      </c>
      <c r="W12" s="26" t="s">
        <v>162</v>
      </c>
      <c r="X12" s="36"/>
      <c r="Y12" s="26"/>
      <c r="Z12" s="36"/>
      <c r="AA12" s="26"/>
      <c r="AB12" s="36"/>
      <c r="AC12" s="26"/>
      <c r="AD12" s="36"/>
      <c r="AE12" s="12">
        <f t="shared" si="1"/>
        <v>60</v>
      </c>
      <c r="AF12" s="12">
        <f t="shared" si="2"/>
        <v>60</v>
      </c>
      <c r="AG12" s="12">
        <f t="shared" si="3"/>
        <v>0</v>
      </c>
      <c r="AH12" s="12">
        <f t="shared" si="4"/>
        <v>0</v>
      </c>
      <c r="AI12" s="12">
        <f t="shared" si="5"/>
        <v>0</v>
      </c>
      <c r="AJ12" s="12">
        <f t="shared" si="6"/>
        <v>0</v>
      </c>
      <c r="AK12" s="12">
        <f t="shared" si="7"/>
        <v>420</v>
      </c>
      <c r="AL12" s="12">
        <f t="shared" si="8"/>
        <v>0</v>
      </c>
      <c r="AM12" s="8">
        <f t="shared" si="9"/>
        <v>420</v>
      </c>
      <c r="AN12" s="12">
        <f t="shared" si="10"/>
        <v>0</v>
      </c>
      <c r="AO12" s="12">
        <f t="shared" si="11"/>
        <v>0</v>
      </c>
      <c r="AP12" s="12">
        <f t="shared" si="12"/>
        <v>0</v>
      </c>
      <c r="AQ12" s="12">
        <f t="shared" si="13"/>
        <v>0</v>
      </c>
      <c r="AR12" s="12">
        <f t="shared" si="14"/>
        <v>210</v>
      </c>
      <c r="AS12" s="12">
        <f t="shared" si="15"/>
        <v>0</v>
      </c>
      <c r="AT12" s="9">
        <f t="shared" si="16"/>
        <v>210</v>
      </c>
      <c r="AU12" s="20"/>
      <c r="AV12" s="49" t="s">
        <v>267</v>
      </c>
    </row>
    <row r="13" spans="1:48" s="10" customFormat="1" ht="71.25" customHeight="1">
      <c r="A13" s="75">
        <v>6</v>
      </c>
      <c r="B13" s="12">
        <v>56</v>
      </c>
      <c r="C13" s="12" t="s">
        <v>280</v>
      </c>
      <c r="D13" s="12" t="s">
        <v>44</v>
      </c>
      <c r="E13" s="12" t="s">
        <v>38</v>
      </c>
      <c r="F13" s="12" t="s">
        <v>281</v>
      </c>
      <c r="G13" s="48" t="s">
        <v>228</v>
      </c>
      <c r="H13" s="12" t="s">
        <v>175</v>
      </c>
      <c r="I13" s="14">
        <f t="shared" si="0"/>
        <v>1328</v>
      </c>
      <c r="J13" s="32">
        <v>6.88</v>
      </c>
      <c r="K13" s="36">
        <f t="shared" si="17"/>
        <v>688</v>
      </c>
      <c r="L13" s="36"/>
      <c r="M13" s="36"/>
      <c r="N13" s="36"/>
      <c r="O13" s="36"/>
      <c r="P13" s="36">
        <v>150</v>
      </c>
      <c r="Q13" s="36"/>
      <c r="R13" s="26">
        <v>50</v>
      </c>
      <c r="S13" s="36">
        <f t="shared" si="18"/>
        <v>370</v>
      </c>
      <c r="T13" s="26"/>
      <c r="U13" s="36">
        <f t="shared" si="19"/>
        <v>0</v>
      </c>
      <c r="V13" s="36">
        <v>70</v>
      </c>
      <c r="W13" s="26" t="s">
        <v>121</v>
      </c>
      <c r="X13" s="36">
        <v>50</v>
      </c>
      <c r="Y13" s="26" t="s">
        <v>164</v>
      </c>
      <c r="Z13" s="36"/>
      <c r="AA13" s="26"/>
      <c r="AB13" s="36"/>
      <c r="AC13" s="26"/>
      <c r="AD13" s="36"/>
      <c r="AE13" s="12">
        <f t="shared" si="1"/>
        <v>50</v>
      </c>
      <c r="AF13" s="12">
        <f t="shared" si="2"/>
        <v>0</v>
      </c>
      <c r="AG13" s="12">
        <f t="shared" si="3"/>
        <v>0</v>
      </c>
      <c r="AH13" s="12">
        <f t="shared" si="4"/>
        <v>0</v>
      </c>
      <c r="AI13" s="12">
        <f t="shared" si="5"/>
        <v>0</v>
      </c>
      <c r="AJ13" s="12">
        <f t="shared" si="6"/>
        <v>0</v>
      </c>
      <c r="AK13" s="12">
        <f t="shared" si="7"/>
        <v>370</v>
      </c>
      <c r="AL13" s="12">
        <f t="shared" si="8"/>
        <v>0</v>
      </c>
      <c r="AM13" s="8">
        <f t="shared" si="9"/>
        <v>370</v>
      </c>
      <c r="AN13" s="12">
        <f t="shared" si="10"/>
        <v>0</v>
      </c>
      <c r="AO13" s="12">
        <f t="shared" si="11"/>
        <v>0</v>
      </c>
      <c r="AP13" s="12">
        <f t="shared" si="12"/>
        <v>0</v>
      </c>
      <c r="AQ13" s="12">
        <f t="shared" si="13"/>
        <v>0</v>
      </c>
      <c r="AR13" s="12">
        <f t="shared" si="14"/>
        <v>0</v>
      </c>
      <c r="AS13" s="12">
        <f t="shared" si="15"/>
        <v>0</v>
      </c>
      <c r="AT13" s="9">
        <f t="shared" si="16"/>
        <v>0</v>
      </c>
      <c r="AU13" s="20" t="s">
        <v>95</v>
      </c>
      <c r="AV13" s="49" t="s">
        <v>267</v>
      </c>
    </row>
    <row r="14" spans="1:48" s="10" customFormat="1" ht="75.75" customHeight="1">
      <c r="A14" s="75">
        <v>7</v>
      </c>
      <c r="B14" s="12">
        <v>88</v>
      </c>
      <c r="C14" s="51" t="s">
        <v>282</v>
      </c>
      <c r="D14" s="51" t="s">
        <v>283</v>
      </c>
      <c r="E14" s="51" t="s">
        <v>41</v>
      </c>
      <c r="F14" s="51" t="s">
        <v>284</v>
      </c>
      <c r="G14" s="74" t="s">
        <v>205</v>
      </c>
      <c r="H14" s="12" t="s">
        <v>175</v>
      </c>
      <c r="I14" s="14">
        <f t="shared" si="0"/>
        <v>1314</v>
      </c>
      <c r="J14" s="32">
        <v>6.74</v>
      </c>
      <c r="K14" s="36">
        <f t="shared" si="17"/>
        <v>674</v>
      </c>
      <c r="L14" s="36"/>
      <c r="M14" s="36"/>
      <c r="N14" s="36"/>
      <c r="O14" s="36"/>
      <c r="P14" s="36">
        <v>150</v>
      </c>
      <c r="Q14" s="36"/>
      <c r="R14" s="26">
        <v>63</v>
      </c>
      <c r="S14" s="36">
        <f t="shared" si="18"/>
        <v>420</v>
      </c>
      <c r="T14" s="26"/>
      <c r="U14" s="36">
        <f t="shared" si="19"/>
        <v>0</v>
      </c>
      <c r="V14" s="36">
        <v>70</v>
      </c>
      <c r="W14" s="26" t="s">
        <v>121</v>
      </c>
      <c r="X14" s="36"/>
      <c r="Y14" s="26"/>
      <c r="Z14" s="36"/>
      <c r="AA14" s="26"/>
      <c r="AB14" s="36"/>
      <c r="AC14" s="26"/>
      <c r="AD14" s="36"/>
      <c r="AE14" s="12">
        <f t="shared" si="1"/>
        <v>63</v>
      </c>
      <c r="AF14" s="12">
        <f t="shared" si="2"/>
        <v>0</v>
      </c>
      <c r="AG14" s="12">
        <f t="shared" si="3"/>
        <v>0</v>
      </c>
      <c r="AH14" s="12">
        <f t="shared" si="4"/>
        <v>0</v>
      </c>
      <c r="AI14" s="12">
        <f t="shared" si="5"/>
        <v>0</v>
      </c>
      <c r="AJ14" s="12">
        <f t="shared" si="6"/>
        <v>0</v>
      </c>
      <c r="AK14" s="12">
        <f t="shared" si="7"/>
        <v>0</v>
      </c>
      <c r="AL14" s="12">
        <f t="shared" si="8"/>
        <v>420</v>
      </c>
      <c r="AM14" s="8">
        <f t="shared" si="9"/>
        <v>420</v>
      </c>
      <c r="AN14" s="12">
        <f t="shared" si="10"/>
        <v>0</v>
      </c>
      <c r="AO14" s="12">
        <f t="shared" si="11"/>
        <v>0</v>
      </c>
      <c r="AP14" s="12">
        <f t="shared" si="12"/>
        <v>0</v>
      </c>
      <c r="AQ14" s="12">
        <f t="shared" si="13"/>
        <v>0</v>
      </c>
      <c r="AR14" s="12">
        <f t="shared" si="14"/>
        <v>0</v>
      </c>
      <c r="AS14" s="12">
        <f t="shared" si="15"/>
        <v>0</v>
      </c>
      <c r="AT14" s="9">
        <f t="shared" si="16"/>
        <v>0</v>
      </c>
      <c r="AU14" s="20" t="s">
        <v>105</v>
      </c>
      <c r="AV14" s="49" t="s">
        <v>267</v>
      </c>
    </row>
    <row r="15" spans="1:48" s="10" customFormat="1" ht="67.5" customHeight="1">
      <c r="A15" s="75">
        <v>8</v>
      </c>
      <c r="B15" s="12">
        <v>105</v>
      </c>
      <c r="C15" s="12" t="s">
        <v>285</v>
      </c>
      <c r="D15" s="12" t="s">
        <v>42</v>
      </c>
      <c r="E15" s="12" t="s">
        <v>286</v>
      </c>
      <c r="F15" s="12" t="s">
        <v>287</v>
      </c>
      <c r="G15" s="48" t="s">
        <v>160</v>
      </c>
      <c r="H15" s="12">
        <v>1995</v>
      </c>
      <c r="I15" s="14">
        <f t="shared" si="0"/>
        <v>1278</v>
      </c>
      <c r="J15" s="32">
        <v>6.18</v>
      </c>
      <c r="K15" s="36">
        <f t="shared" si="17"/>
        <v>618</v>
      </c>
      <c r="L15" s="36"/>
      <c r="M15" s="36"/>
      <c r="N15" s="36"/>
      <c r="O15" s="36"/>
      <c r="P15" s="36"/>
      <c r="Q15" s="36"/>
      <c r="R15" s="26">
        <v>113</v>
      </c>
      <c r="S15" s="36">
        <f t="shared" si="18"/>
        <v>420</v>
      </c>
      <c r="T15" s="26">
        <v>113</v>
      </c>
      <c r="U15" s="36">
        <f t="shared" si="19"/>
        <v>210</v>
      </c>
      <c r="V15" s="36">
        <v>30</v>
      </c>
      <c r="W15" s="26" t="s">
        <v>162</v>
      </c>
      <c r="X15" s="36"/>
      <c r="Y15" s="26"/>
      <c r="Z15" s="36"/>
      <c r="AA15" s="26"/>
      <c r="AB15" s="36"/>
      <c r="AC15" s="26"/>
      <c r="AD15" s="36"/>
      <c r="AE15" s="12">
        <f t="shared" si="1"/>
        <v>113</v>
      </c>
      <c r="AF15" s="12">
        <f t="shared" si="2"/>
        <v>113</v>
      </c>
      <c r="AG15" s="12">
        <f t="shared" si="3"/>
        <v>0</v>
      </c>
      <c r="AH15" s="12">
        <f t="shared" si="4"/>
        <v>0</v>
      </c>
      <c r="AI15" s="12">
        <f t="shared" si="5"/>
        <v>0</v>
      </c>
      <c r="AJ15" s="12">
        <f t="shared" si="6"/>
        <v>0</v>
      </c>
      <c r="AK15" s="12">
        <f t="shared" si="7"/>
        <v>0</v>
      </c>
      <c r="AL15" s="12">
        <f t="shared" si="8"/>
        <v>420</v>
      </c>
      <c r="AM15" s="8">
        <f t="shared" si="9"/>
        <v>420</v>
      </c>
      <c r="AN15" s="12">
        <f t="shared" si="10"/>
        <v>0</v>
      </c>
      <c r="AO15" s="12">
        <f t="shared" si="11"/>
        <v>0</v>
      </c>
      <c r="AP15" s="12">
        <f t="shared" si="12"/>
        <v>0</v>
      </c>
      <c r="AQ15" s="12">
        <f t="shared" si="13"/>
        <v>0</v>
      </c>
      <c r="AR15" s="12">
        <f t="shared" si="14"/>
        <v>0</v>
      </c>
      <c r="AS15" s="12">
        <f t="shared" si="15"/>
        <v>210</v>
      </c>
      <c r="AT15" s="9">
        <f t="shared" si="16"/>
        <v>210</v>
      </c>
      <c r="AU15" s="20"/>
      <c r="AV15" s="49" t="s">
        <v>267</v>
      </c>
    </row>
    <row r="16" spans="1:48" s="10" customFormat="1" ht="69" customHeight="1">
      <c r="A16" s="75">
        <v>9</v>
      </c>
      <c r="B16" s="12">
        <v>101</v>
      </c>
      <c r="C16" s="12" t="s">
        <v>288</v>
      </c>
      <c r="D16" s="12" t="s">
        <v>42</v>
      </c>
      <c r="E16" s="12" t="s">
        <v>289</v>
      </c>
      <c r="F16" s="12" t="s">
        <v>290</v>
      </c>
      <c r="G16" s="48" t="s">
        <v>128</v>
      </c>
      <c r="H16" s="12">
        <v>1999</v>
      </c>
      <c r="I16" s="14">
        <f t="shared" si="0"/>
        <v>1228</v>
      </c>
      <c r="J16" s="32">
        <v>7.08</v>
      </c>
      <c r="K16" s="36">
        <f t="shared" si="17"/>
        <v>708</v>
      </c>
      <c r="L16" s="36"/>
      <c r="M16" s="36"/>
      <c r="N16" s="36"/>
      <c r="O16" s="36"/>
      <c r="P16" s="36"/>
      <c r="Q16" s="36"/>
      <c r="R16" s="26">
        <v>96</v>
      </c>
      <c r="S16" s="36">
        <f t="shared" si="18"/>
        <v>420</v>
      </c>
      <c r="T16" s="26"/>
      <c r="U16" s="36">
        <f t="shared" si="19"/>
        <v>0</v>
      </c>
      <c r="V16" s="36">
        <v>70</v>
      </c>
      <c r="W16" s="26" t="s">
        <v>126</v>
      </c>
      <c r="X16" s="36">
        <v>30</v>
      </c>
      <c r="Y16" s="26" t="s">
        <v>163</v>
      </c>
      <c r="Z16" s="36"/>
      <c r="AA16" s="26"/>
      <c r="AB16" s="36"/>
      <c r="AC16" s="26"/>
      <c r="AD16" s="36"/>
      <c r="AE16" s="12">
        <f t="shared" si="1"/>
        <v>96</v>
      </c>
      <c r="AF16" s="12">
        <f t="shared" si="2"/>
        <v>0</v>
      </c>
      <c r="AG16" s="12">
        <f t="shared" si="3"/>
        <v>0</v>
      </c>
      <c r="AH16" s="12">
        <f t="shared" si="4"/>
        <v>0</v>
      </c>
      <c r="AI16" s="12">
        <f t="shared" si="5"/>
        <v>0</v>
      </c>
      <c r="AJ16" s="12">
        <f t="shared" si="6"/>
        <v>0</v>
      </c>
      <c r="AK16" s="12">
        <f t="shared" si="7"/>
        <v>0</v>
      </c>
      <c r="AL16" s="12">
        <f t="shared" si="8"/>
        <v>420</v>
      </c>
      <c r="AM16" s="8">
        <f t="shared" si="9"/>
        <v>420</v>
      </c>
      <c r="AN16" s="12">
        <f t="shared" si="10"/>
        <v>0</v>
      </c>
      <c r="AO16" s="12">
        <f t="shared" si="11"/>
        <v>0</v>
      </c>
      <c r="AP16" s="12">
        <f t="shared" si="12"/>
        <v>0</v>
      </c>
      <c r="AQ16" s="12">
        <f t="shared" si="13"/>
        <v>0</v>
      </c>
      <c r="AR16" s="12">
        <f t="shared" si="14"/>
        <v>0</v>
      </c>
      <c r="AS16" s="12">
        <f t="shared" si="15"/>
        <v>0</v>
      </c>
      <c r="AT16" s="9">
        <f t="shared" si="16"/>
        <v>0</v>
      </c>
      <c r="AU16" s="20"/>
      <c r="AV16" s="49" t="s">
        <v>267</v>
      </c>
    </row>
    <row r="17" spans="1:48" s="10" customFormat="1" ht="72" customHeight="1">
      <c r="A17" s="75">
        <v>10</v>
      </c>
      <c r="B17" s="12">
        <v>39</v>
      </c>
      <c r="C17" s="12" t="s">
        <v>291</v>
      </c>
      <c r="D17" s="12" t="s">
        <v>67</v>
      </c>
      <c r="E17" s="12" t="s">
        <v>41</v>
      </c>
      <c r="F17" s="12" t="s">
        <v>292</v>
      </c>
      <c r="G17" s="48" t="s">
        <v>205</v>
      </c>
      <c r="H17" s="12">
        <v>1997</v>
      </c>
      <c r="I17" s="14">
        <f t="shared" si="0"/>
        <v>1189</v>
      </c>
      <c r="J17" s="32">
        <v>7.29</v>
      </c>
      <c r="K17" s="36">
        <f t="shared" si="17"/>
        <v>729</v>
      </c>
      <c r="L17" s="36"/>
      <c r="M17" s="36"/>
      <c r="N17" s="36"/>
      <c r="O17" s="36"/>
      <c r="P17" s="36"/>
      <c r="Q17" s="36"/>
      <c r="R17" s="26">
        <v>113</v>
      </c>
      <c r="S17" s="36">
        <f t="shared" si="18"/>
        <v>420</v>
      </c>
      <c r="T17" s="26"/>
      <c r="U17" s="36">
        <f t="shared" si="19"/>
        <v>0</v>
      </c>
      <c r="V17" s="36">
        <v>30</v>
      </c>
      <c r="W17" s="26" t="s">
        <v>162</v>
      </c>
      <c r="X17" s="36">
        <v>10</v>
      </c>
      <c r="Y17" s="26" t="s">
        <v>151</v>
      </c>
      <c r="Z17" s="36"/>
      <c r="AA17" s="26"/>
      <c r="AB17" s="36"/>
      <c r="AC17" s="26"/>
      <c r="AD17" s="36"/>
      <c r="AE17" s="12">
        <f t="shared" si="1"/>
        <v>113</v>
      </c>
      <c r="AF17" s="12">
        <f t="shared" si="2"/>
        <v>0</v>
      </c>
      <c r="AG17" s="12">
        <f t="shared" si="3"/>
        <v>0</v>
      </c>
      <c r="AH17" s="12">
        <f t="shared" si="4"/>
        <v>0</v>
      </c>
      <c r="AI17" s="12">
        <f t="shared" si="5"/>
        <v>0</v>
      </c>
      <c r="AJ17" s="12">
        <f t="shared" si="6"/>
        <v>0</v>
      </c>
      <c r="AK17" s="12">
        <f t="shared" si="7"/>
        <v>0</v>
      </c>
      <c r="AL17" s="12">
        <f t="shared" si="8"/>
        <v>420</v>
      </c>
      <c r="AM17" s="8">
        <f t="shared" si="9"/>
        <v>420</v>
      </c>
      <c r="AN17" s="12">
        <f t="shared" si="10"/>
        <v>0</v>
      </c>
      <c r="AO17" s="12">
        <f t="shared" si="11"/>
        <v>0</v>
      </c>
      <c r="AP17" s="12">
        <f t="shared" si="12"/>
        <v>0</v>
      </c>
      <c r="AQ17" s="12">
        <f t="shared" si="13"/>
        <v>0</v>
      </c>
      <c r="AR17" s="12">
        <f t="shared" si="14"/>
        <v>0</v>
      </c>
      <c r="AS17" s="12">
        <f t="shared" si="15"/>
        <v>0</v>
      </c>
      <c r="AT17" s="9">
        <f t="shared" si="16"/>
        <v>0</v>
      </c>
      <c r="AU17" s="20"/>
      <c r="AV17" s="49" t="s">
        <v>267</v>
      </c>
    </row>
    <row r="18" spans="1:48" s="10" customFormat="1" ht="72.75" customHeight="1">
      <c r="A18" s="97">
        <v>11</v>
      </c>
      <c r="B18" s="76">
        <v>96</v>
      </c>
      <c r="C18" s="76" t="s">
        <v>216</v>
      </c>
      <c r="D18" s="76" t="s">
        <v>37</v>
      </c>
      <c r="E18" s="76" t="s">
        <v>38</v>
      </c>
      <c r="F18" s="76" t="s">
        <v>217</v>
      </c>
      <c r="G18" s="77" t="s">
        <v>205</v>
      </c>
      <c r="H18" s="76">
        <v>2004</v>
      </c>
      <c r="I18" s="78">
        <f t="shared" si="0"/>
        <v>1172</v>
      </c>
      <c r="J18" s="79">
        <v>6.86</v>
      </c>
      <c r="K18" s="80">
        <f t="shared" si="17"/>
        <v>686</v>
      </c>
      <c r="L18" s="80"/>
      <c r="M18" s="80"/>
      <c r="N18" s="80"/>
      <c r="O18" s="80"/>
      <c r="P18" s="80"/>
      <c r="Q18" s="80">
        <v>50</v>
      </c>
      <c r="R18" s="81">
        <v>45</v>
      </c>
      <c r="S18" s="80">
        <f t="shared" si="18"/>
        <v>336</v>
      </c>
      <c r="T18" s="81"/>
      <c r="U18" s="80">
        <f t="shared" si="19"/>
        <v>0</v>
      </c>
      <c r="V18" s="80">
        <v>70</v>
      </c>
      <c r="W18" s="81" t="s">
        <v>121</v>
      </c>
      <c r="X18" s="80">
        <v>30</v>
      </c>
      <c r="Y18" s="81" t="s">
        <v>161</v>
      </c>
      <c r="Z18" s="80"/>
      <c r="AA18" s="81"/>
      <c r="AB18" s="80"/>
      <c r="AC18" s="81"/>
      <c r="AD18" s="80"/>
      <c r="AE18" s="76">
        <f t="shared" si="1"/>
        <v>45</v>
      </c>
      <c r="AF18" s="76">
        <f t="shared" si="2"/>
        <v>0</v>
      </c>
      <c r="AG18" s="76">
        <f t="shared" si="3"/>
        <v>0</v>
      </c>
      <c r="AH18" s="76">
        <f t="shared" si="4"/>
        <v>0</v>
      </c>
      <c r="AI18" s="76">
        <f t="shared" si="5"/>
        <v>0</v>
      </c>
      <c r="AJ18" s="76">
        <f t="shared" si="6"/>
        <v>336</v>
      </c>
      <c r="AK18" s="76">
        <f t="shared" si="7"/>
        <v>0</v>
      </c>
      <c r="AL18" s="76">
        <f t="shared" si="8"/>
        <v>0</v>
      </c>
      <c r="AM18" s="98">
        <f t="shared" si="9"/>
        <v>336</v>
      </c>
      <c r="AN18" s="76">
        <f t="shared" si="10"/>
        <v>0</v>
      </c>
      <c r="AO18" s="76">
        <f t="shared" si="11"/>
        <v>0</v>
      </c>
      <c r="AP18" s="76">
        <f t="shared" si="12"/>
        <v>0</v>
      </c>
      <c r="AQ18" s="76">
        <f t="shared" si="13"/>
        <v>0</v>
      </c>
      <c r="AR18" s="76">
        <f t="shared" si="14"/>
        <v>0</v>
      </c>
      <c r="AS18" s="76">
        <f t="shared" si="15"/>
        <v>0</v>
      </c>
      <c r="AT18" s="99">
        <f t="shared" si="16"/>
        <v>0</v>
      </c>
      <c r="AU18" s="82"/>
      <c r="AV18" s="100" t="s">
        <v>267</v>
      </c>
    </row>
    <row r="19" spans="1:48" s="10" customFormat="1" ht="1.5" customHeight="1">
      <c r="A19" s="95">
        <v>12</v>
      </c>
      <c r="B19" s="24">
        <v>99</v>
      </c>
      <c r="C19" s="24"/>
      <c r="D19" s="24"/>
      <c r="E19" s="24"/>
      <c r="F19" s="24"/>
      <c r="G19" s="47"/>
      <c r="H19" s="24">
        <v>2003</v>
      </c>
      <c r="I19" s="31">
        <f t="shared" si="0"/>
        <v>929</v>
      </c>
      <c r="J19" s="30">
        <v>6.27</v>
      </c>
      <c r="K19" s="35">
        <f t="shared" si="17"/>
        <v>627</v>
      </c>
      <c r="L19" s="35"/>
      <c r="M19" s="35"/>
      <c r="N19" s="35"/>
      <c r="O19" s="35"/>
      <c r="P19" s="35"/>
      <c r="Q19" s="35"/>
      <c r="R19" s="34">
        <v>37</v>
      </c>
      <c r="S19" s="35">
        <f t="shared" si="18"/>
        <v>272</v>
      </c>
      <c r="T19" s="34"/>
      <c r="U19" s="35">
        <f t="shared" si="19"/>
        <v>0</v>
      </c>
      <c r="V19" s="35">
        <v>30</v>
      </c>
      <c r="W19" s="34" t="s">
        <v>162</v>
      </c>
      <c r="X19" s="35"/>
      <c r="Y19" s="34"/>
      <c r="Z19" s="35"/>
      <c r="AA19" s="34"/>
      <c r="AB19" s="35"/>
      <c r="AC19" s="34"/>
      <c r="AD19" s="35"/>
      <c r="AE19" s="24">
        <f t="shared" si="1"/>
        <v>37</v>
      </c>
      <c r="AF19" s="24">
        <f t="shared" si="2"/>
        <v>0</v>
      </c>
      <c r="AG19" s="24">
        <f t="shared" si="3"/>
        <v>0</v>
      </c>
      <c r="AH19" s="24">
        <f t="shared" si="4"/>
        <v>0</v>
      </c>
      <c r="AI19" s="24">
        <f t="shared" si="5"/>
        <v>0</v>
      </c>
      <c r="AJ19" s="24">
        <f t="shared" si="6"/>
        <v>272</v>
      </c>
      <c r="AK19" s="24">
        <f t="shared" si="7"/>
        <v>0</v>
      </c>
      <c r="AL19" s="24">
        <f t="shared" si="8"/>
        <v>0</v>
      </c>
      <c r="AM19" s="54">
        <f t="shared" si="9"/>
        <v>272</v>
      </c>
      <c r="AN19" s="24">
        <f t="shared" si="10"/>
        <v>0</v>
      </c>
      <c r="AO19" s="24">
        <f t="shared" si="11"/>
        <v>0</v>
      </c>
      <c r="AP19" s="24">
        <f t="shared" si="12"/>
        <v>0</v>
      </c>
      <c r="AQ19" s="24">
        <f t="shared" si="13"/>
        <v>0</v>
      </c>
      <c r="AR19" s="24">
        <f t="shared" si="14"/>
        <v>0</v>
      </c>
      <c r="AS19" s="24">
        <f t="shared" si="15"/>
        <v>0</v>
      </c>
      <c r="AT19" s="55">
        <f t="shared" si="16"/>
        <v>0</v>
      </c>
      <c r="AU19" s="23"/>
      <c r="AV19" s="96"/>
    </row>
    <row r="20" spans="1:48" s="10" customFormat="1" ht="69.75" customHeight="1" hidden="1">
      <c r="A20" s="26">
        <v>13</v>
      </c>
      <c r="B20" s="12">
        <v>54</v>
      </c>
      <c r="C20" s="12"/>
      <c r="D20" s="12"/>
      <c r="E20" s="12"/>
      <c r="F20" s="12"/>
      <c r="G20" s="48"/>
      <c r="H20" s="12"/>
      <c r="I20" s="14">
        <f t="shared" si="0"/>
        <v>0</v>
      </c>
      <c r="J20" s="32"/>
      <c r="K20" s="36">
        <f t="shared" si="17"/>
        <v>0</v>
      </c>
      <c r="L20" s="36"/>
      <c r="M20" s="36"/>
      <c r="N20" s="36"/>
      <c r="O20" s="36"/>
      <c r="P20" s="36"/>
      <c r="Q20" s="36"/>
      <c r="R20" s="26"/>
      <c r="S20" s="36">
        <f t="shared" si="18"/>
        <v>0</v>
      </c>
      <c r="T20" s="26"/>
      <c r="U20" s="36">
        <f t="shared" si="19"/>
        <v>0</v>
      </c>
      <c r="V20" s="36"/>
      <c r="W20" s="26"/>
      <c r="X20" s="36"/>
      <c r="Y20" s="26"/>
      <c r="Z20" s="36"/>
      <c r="AA20" s="26"/>
      <c r="AB20" s="36"/>
      <c r="AC20" s="26"/>
      <c r="AD20" s="36"/>
      <c r="AE20" s="12">
        <f t="shared" si="1"/>
        <v>0</v>
      </c>
      <c r="AF20" s="12">
        <f t="shared" si="2"/>
        <v>0</v>
      </c>
      <c r="AG20" s="12">
        <f t="shared" si="3"/>
        <v>0</v>
      </c>
      <c r="AH20" s="12">
        <f t="shared" si="4"/>
        <v>0</v>
      </c>
      <c r="AI20" s="12">
        <f t="shared" si="5"/>
        <v>0</v>
      </c>
      <c r="AJ20" s="12">
        <f t="shared" si="6"/>
        <v>0</v>
      </c>
      <c r="AK20" s="12">
        <f t="shared" si="7"/>
        <v>0</v>
      </c>
      <c r="AL20" s="12">
        <f t="shared" si="8"/>
        <v>0</v>
      </c>
      <c r="AM20" s="8">
        <f t="shared" si="9"/>
        <v>0</v>
      </c>
      <c r="AN20" s="12">
        <f t="shared" si="10"/>
        <v>0</v>
      </c>
      <c r="AO20" s="12">
        <f t="shared" si="11"/>
        <v>0</v>
      </c>
      <c r="AP20" s="12">
        <f t="shared" si="12"/>
        <v>0</v>
      </c>
      <c r="AQ20" s="12">
        <f t="shared" si="13"/>
        <v>0</v>
      </c>
      <c r="AR20" s="12">
        <f t="shared" si="14"/>
        <v>0</v>
      </c>
      <c r="AS20" s="12">
        <f t="shared" si="15"/>
        <v>0</v>
      </c>
      <c r="AT20" s="9">
        <f t="shared" si="16"/>
        <v>0</v>
      </c>
      <c r="AU20" s="20"/>
      <c r="AV20" s="49"/>
    </row>
    <row r="21" spans="1:48" s="10" customFormat="1" ht="77.25" customHeight="1">
      <c r="A21" s="26">
        <v>12</v>
      </c>
      <c r="B21" s="12">
        <v>47</v>
      </c>
      <c r="C21" s="12" t="s">
        <v>185</v>
      </c>
      <c r="D21" s="12" t="s">
        <v>49</v>
      </c>
      <c r="E21" s="12" t="s">
        <v>38</v>
      </c>
      <c r="F21" s="12" t="s">
        <v>186</v>
      </c>
      <c r="G21" s="48" t="s">
        <v>154</v>
      </c>
      <c r="H21" s="12"/>
      <c r="I21" s="14">
        <f t="shared" si="0"/>
        <v>0</v>
      </c>
      <c r="J21" s="32"/>
      <c r="K21" s="36">
        <f t="shared" si="17"/>
        <v>0</v>
      </c>
      <c r="L21" s="36"/>
      <c r="M21" s="36"/>
      <c r="N21" s="36"/>
      <c r="O21" s="36"/>
      <c r="P21" s="36"/>
      <c r="Q21" s="36"/>
      <c r="R21" s="26"/>
      <c r="S21" s="36">
        <f t="shared" si="18"/>
        <v>0</v>
      </c>
      <c r="T21" s="26"/>
      <c r="U21" s="36">
        <f t="shared" si="19"/>
        <v>0</v>
      </c>
      <c r="V21" s="36"/>
      <c r="W21" s="26"/>
      <c r="X21" s="36"/>
      <c r="Y21" s="26"/>
      <c r="Z21" s="36"/>
      <c r="AA21" s="26"/>
      <c r="AB21" s="36"/>
      <c r="AC21" s="26"/>
      <c r="AD21" s="36"/>
      <c r="AE21" s="12">
        <f t="shared" si="1"/>
        <v>0</v>
      </c>
      <c r="AF21" s="12">
        <f t="shared" si="2"/>
        <v>0</v>
      </c>
      <c r="AG21" s="12">
        <f t="shared" si="3"/>
        <v>0</v>
      </c>
      <c r="AH21" s="12">
        <f t="shared" si="4"/>
        <v>0</v>
      </c>
      <c r="AI21" s="12">
        <f t="shared" si="5"/>
        <v>0</v>
      </c>
      <c r="AJ21" s="12">
        <f t="shared" si="6"/>
        <v>0</v>
      </c>
      <c r="AK21" s="12">
        <f t="shared" si="7"/>
        <v>0</v>
      </c>
      <c r="AL21" s="12">
        <f t="shared" si="8"/>
        <v>0</v>
      </c>
      <c r="AM21" s="8">
        <f t="shared" si="9"/>
        <v>0</v>
      </c>
      <c r="AN21" s="12">
        <f t="shared" si="10"/>
        <v>0</v>
      </c>
      <c r="AO21" s="12">
        <f t="shared" si="11"/>
        <v>0</v>
      </c>
      <c r="AP21" s="12">
        <f t="shared" si="12"/>
        <v>0</v>
      </c>
      <c r="AQ21" s="12">
        <f t="shared" si="13"/>
        <v>0</v>
      </c>
      <c r="AR21" s="12">
        <f t="shared" si="14"/>
        <v>0</v>
      </c>
      <c r="AS21" s="12">
        <f t="shared" si="15"/>
        <v>0</v>
      </c>
      <c r="AT21" s="9">
        <f t="shared" si="16"/>
        <v>0</v>
      </c>
      <c r="AU21" s="20"/>
      <c r="AV21" s="49" t="s">
        <v>267</v>
      </c>
    </row>
    <row r="22" spans="10:48" s="10" customFormat="1" ht="30" customHeight="1" hidden="1"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31">
        <f>I22</f>
        <v>0</v>
      </c>
    </row>
    <row r="23" spans="1:48" s="10" customFormat="1" ht="30" customHeight="1" hidden="1">
      <c r="A23" s="11">
        <v>104</v>
      </c>
      <c r="B23" s="11">
        <v>51</v>
      </c>
      <c r="C23" s="11" t="s">
        <v>92</v>
      </c>
      <c r="D23" s="11" t="s">
        <v>42</v>
      </c>
      <c r="E23" s="11" t="s">
        <v>45</v>
      </c>
      <c r="F23" s="11" t="s">
        <v>93</v>
      </c>
      <c r="G23" s="21">
        <v>29331</v>
      </c>
      <c r="H23" s="11">
        <v>2005</v>
      </c>
      <c r="I23" s="13">
        <f>K23+L23+M23+N23+O23+P23+Q23+S23+U23+V23+X23+Z23+AD23+AB23</f>
        <v>0</v>
      </c>
      <c r="J23" s="32"/>
      <c r="K23" s="9">
        <f>J23*100</f>
        <v>0</v>
      </c>
      <c r="L23" s="9"/>
      <c r="M23" s="9"/>
      <c r="N23" s="9"/>
      <c r="O23" s="9"/>
      <c r="P23" s="9"/>
      <c r="Q23" s="9"/>
      <c r="R23" s="9"/>
      <c r="S23" s="9">
        <f>AM23</f>
        <v>0</v>
      </c>
      <c r="T23" s="9"/>
      <c r="U23" s="9">
        <f>AT23</f>
        <v>0</v>
      </c>
      <c r="V23" s="9"/>
      <c r="W23" s="9"/>
      <c r="X23" s="9"/>
      <c r="Y23" s="9"/>
      <c r="Z23" s="9"/>
      <c r="AA23" s="9"/>
      <c r="AB23" s="9"/>
      <c r="AC23" s="9"/>
      <c r="AD23" s="9"/>
      <c r="AE23" s="15">
        <f>R23</f>
        <v>0</v>
      </c>
      <c r="AF23" s="16">
        <f>T23</f>
        <v>0</v>
      </c>
      <c r="AG23" s="16">
        <f>IF(AE23&lt;=12,AE23*5,0)</f>
        <v>0</v>
      </c>
      <c r="AH23" s="16">
        <f>IF(AND(AE23&gt;12,AE23&lt;=24),60+(AE23-12)*8,0)</f>
        <v>0</v>
      </c>
      <c r="AI23" s="16">
        <f>IF(AND(AE23&gt;24,AE23&lt;=36),156+(AE23-24)*9,0)</f>
        <v>0</v>
      </c>
      <c r="AJ23" s="16">
        <f>IF(AND(AE23&gt;36,AE23&lt;=48),264+(AE23-36)*8,0)</f>
        <v>0</v>
      </c>
      <c r="AK23" s="16">
        <f>IF(AND(AE23&gt;48,AE23&lt;=60),360+(AE23-48)*5,0)</f>
        <v>0</v>
      </c>
      <c r="AL23" s="16">
        <f>IF(AE23&gt;60,420,0)</f>
        <v>0</v>
      </c>
      <c r="AM23" s="17">
        <f>SUM(AG23:AL23)</f>
        <v>0</v>
      </c>
      <c r="AN23" s="16">
        <f>IF(AF23&lt;=12,AF23*2.5,0)</f>
        <v>0</v>
      </c>
      <c r="AO23" s="16">
        <f>IF(AND(AF23&gt;12,AF23&lt;=24),30+(AF23-12)*4,0)</f>
        <v>0</v>
      </c>
      <c r="AP23" s="16">
        <f>IF(AND(AF23&gt;24,AF23&lt;=36),78+(AF23-24)*4.5,0)</f>
        <v>0</v>
      </c>
      <c r="AQ23" s="16">
        <f>IF(AND(AF23&gt;36,AF23&lt;=48),132+(AF23-36)*4,0)</f>
        <v>0</v>
      </c>
      <c r="AR23" s="16">
        <f>IF(AND(AF23&gt;48,AF23&lt;=60),180+(AF23-48)*2.5,0)</f>
        <v>0</v>
      </c>
      <c r="AS23" s="16">
        <f>IF(AF23&gt;60,210,0)</f>
        <v>0</v>
      </c>
      <c r="AT23" s="18">
        <f>SUM(AN23:AS23)</f>
        <v>0</v>
      </c>
      <c r="AU23" s="20" t="s">
        <v>94</v>
      </c>
      <c r="AV23" s="14">
        <f>I23</f>
        <v>0</v>
      </c>
    </row>
    <row r="24" spans="1:48" s="10" customFormat="1" ht="30" customHeight="1" hidden="1">
      <c r="A24" s="11">
        <v>105</v>
      </c>
      <c r="B24" s="11">
        <v>98</v>
      </c>
      <c r="C24" s="11" t="s">
        <v>107</v>
      </c>
      <c r="D24" s="11" t="s">
        <v>108</v>
      </c>
      <c r="E24" s="11" t="s">
        <v>60</v>
      </c>
      <c r="F24" s="11" t="s">
        <v>109</v>
      </c>
      <c r="G24" s="21">
        <v>27864</v>
      </c>
      <c r="H24" s="11">
        <v>2001</v>
      </c>
      <c r="I24" s="13">
        <f>K24+L24+M24+N24+O24+P24+Q24+S24+U24+V24+X24+Z24+AD24+AB24</f>
        <v>0</v>
      </c>
      <c r="J24" s="32"/>
      <c r="K24" s="9">
        <f>J24*100</f>
        <v>0</v>
      </c>
      <c r="L24" s="9"/>
      <c r="M24" s="9"/>
      <c r="N24" s="9"/>
      <c r="O24" s="9"/>
      <c r="P24" s="9"/>
      <c r="Q24" s="9"/>
      <c r="R24" s="9"/>
      <c r="S24" s="9">
        <f>AM24</f>
        <v>0</v>
      </c>
      <c r="T24" s="9"/>
      <c r="U24" s="9">
        <f>AT24</f>
        <v>0</v>
      </c>
      <c r="V24" s="9"/>
      <c r="W24" s="9"/>
      <c r="X24" s="9"/>
      <c r="Y24" s="9"/>
      <c r="Z24" s="9"/>
      <c r="AA24" s="9"/>
      <c r="AB24" s="9"/>
      <c r="AC24" s="9"/>
      <c r="AD24" s="9"/>
      <c r="AE24" s="15">
        <f>R24</f>
        <v>0</v>
      </c>
      <c r="AF24" s="16">
        <f>T24</f>
        <v>0</v>
      </c>
      <c r="AG24" s="16">
        <f>IF(AE24&lt;=12,AE24*5,0)</f>
        <v>0</v>
      </c>
      <c r="AH24" s="16">
        <f>IF(AND(AE24&gt;12,AE24&lt;=24),60+(AE24-12)*8,0)</f>
        <v>0</v>
      </c>
      <c r="AI24" s="16">
        <f>IF(AND(AE24&gt;24,AE24&lt;=36),156+(AE24-24)*9,0)</f>
        <v>0</v>
      </c>
      <c r="AJ24" s="16">
        <f>IF(AND(AE24&gt;36,AE24&lt;=48),264+(AE24-36)*8,0)</f>
        <v>0</v>
      </c>
      <c r="AK24" s="16">
        <f>IF(AND(AE24&gt;48,AE24&lt;=60),360+(AE24-48)*5,0)</f>
        <v>0</v>
      </c>
      <c r="AL24" s="16">
        <f>IF(AE24&gt;60,420,0)</f>
        <v>0</v>
      </c>
      <c r="AM24" s="17">
        <f>SUM(AG24:AL24)</f>
        <v>0</v>
      </c>
      <c r="AN24" s="16">
        <f>IF(AF24&lt;=12,AF24*2.5,0)</f>
        <v>0</v>
      </c>
      <c r="AO24" s="16">
        <f>IF(AND(AF24&gt;12,AF24&lt;=24),30+(AF24-12)*4,0)</f>
        <v>0</v>
      </c>
      <c r="AP24" s="16">
        <f>IF(AND(AF24&gt;24,AF24&lt;=36),78+(AF24-24)*4.5,0)</f>
        <v>0</v>
      </c>
      <c r="AQ24" s="16">
        <f>IF(AND(AF24&gt;36,AF24&lt;=48),132+(AF24-36)*4,0)</f>
        <v>0</v>
      </c>
      <c r="AR24" s="16">
        <f>IF(AND(AF24&gt;48,AF24&lt;=60),180+(AF24-48)*2.5,0)</f>
        <v>0</v>
      </c>
      <c r="AS24" s="16">
        <f>IF(AF24&gt;60,210,0)</f>
        <v>0</v>
      </c>
      <c r="AT24" s="18">
        <f>SUM(AN24:AS24)</f>
        <v>0</v>
      </c>
      <c r="AU24" s="33" t="s">
        <v>40</v>
      </c>
      <c r="AV24" s="14">
        <f>I24</f>
        <v>0</v>
      </c>
    </row>
    <row r="25" ht="9" customHeight="1"/>
    <row r="26" spans="1:48" ht="18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</row>
    <row r="27" ht="20.25" customHeight="1">
      <c r="E27" s="37" t="s">
        <v>333</v>
      </c>
    </row>
    <row r="28" spans="1:48" ht="20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</row>
    <row r="29" spans="1:48" ht="30" customHeight="1">
      <c r="A29" s="25"/>
      <c r="B29" s="25"/>
      <c r="C29" s="25"/>
      <c r="D29" s="25"/>
      <c r="E29" s="67" t="s">
        <v>313</v>
      </c>
      <c r="F29" s="25"/>
      <c r="G29" s="25"/>
      <c r="H29" s="25"/>
      <c r="I29" s="28"/>
      <c r="J29" s="25"/>
      <c r="K29" s="28"/>
      <c r="L29" s="3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8"/>
      <c r="X29" s="28"/>
      <c r="Y29" s="38"/>
      <c r="Z29" s="28"/>
      <c r="AA29" s="38"/>
      <c r="AB29" s="38"/>
      <c r="AC29" s="38"/>
      <c r="AD29" s="28"/>
      <c r="AE29" s="39"/>
      <c r="AF29" s="40"/>
      <c r="AG29" s="40"/>
      <c r="AH29" s="40"/>
      <c r="AI29" s="40"/>
      <c r="AJ29" s="40"/>
      <c r="AK29" s="40"/>
      <c r="AL29" s="40"/>
      <c r="AM29" s="25"/>
      <c r="AN29" s="40"/>
      <c r="AO29" s="40"/>
      <c r="AP29" s="40"/>
      <c r="AQ29" s="40"/>
      <c r="AR29" s="40"/>
      <c r="AS29" s="40"/>
      <c r="AT29" s="28"/>
      <c r="AU29" s="25"/>
      <c r="AV29" s="28"/>
    </row>
    <row r="30" spans="1:48" ht="12.75" customHeight="1">
      <c r="A30" s="25"/>
      <c r="B30" s="25"/>
      <c r="C30" s="25"/>
      <c r="D30" s="25"/>
      <c r="E30" s="25"/>
      <c r="F30" s="28"/>
      <c r="G30" s="25"/>
      <c r="H30" s="25"/>
      <c r="I30" s="28"/>
      <c r="J30" s="25"/>
      <c r="K30" s="28"/>
      <c r="L30" s="38"/>
      <c r="M30" s="28"/>
      <c r="N30" s="28"/>
      <c r="O30" s="28"/>
      <c r="P30" s="28"/>
      <c r="Q30" s="28"/>
      <c r="R30" s="28"/>
      <c r="S30" s="28"/>
      <c r="T30" s="28"/>
      <c r="U30" s="28"/>
      <c r="V30" s="108"/>
      <c r="W30" s="108"/>
      <c r="X30" s="28"/>
      <c r="Y30" s="38"/>
      <c r="Z30" s="28"/>
      <c r="AA30" s="38"/>
      <c r="AB30" s="38"/>
      <c r="AC30" s="38"/>
      <c r="AD30" s="28"/>
      <c r="AE30" s="39"/>
      <c r="AF30" s="40"/>
      <c r="AG30" s="40"/>
      <c r="AH30" s="40"/>
      <c r="AI30" s="40"/>
      <c r="AJ30" s="40"/>
      <c r="AK30" s="40"/>
      <c r="AL30" s="40"/>
      <c r="AM30" s="25"/>
      <c r="AN30" s="40"/>
      <c r="AO30" s="40"/>
      <c r="AP30" s="40"/>
      <c r="AQ30" s="40"/>
      <c r="AR30" s="40"/>
      <c r="AS30" s="40"/>
      <c r="AT30" s="28"/>
      <c r="AU30" s="25"/>
      <c r="AV30" s="28"/>
    </row>
    <row r="31" spans="1:48" ht="30" customHeight="1">
      <c r="A31" s="25"/>
      <c r="B31" s="25"/>
      <c r="C31" s="25"/>
      <c r="D31" s="67" t="s">
        <v>308</v>
      </c>
      <c r="E31" s="25"/>
      <c r="F31" s="25"/>
      <c r="G31" s="67"/>
      <c r="H31" s="67" t="s">
        <v>324</v>
      </c>
      <c r="I31" s="67" t="s">
        <v>324</v>
      </c>
      <c r="J31" s="67" t="s">
        <v>324</v>
      </c>
      <c r="K31" s="67" t="s">
        <v>324</v>
      </c>
      <c r="L31" s="67" t="s">
        <v>324</v>
      </c>
      <c r="M31" s="67" t="s">
        <v>324</v>
      </c>
      <c r="N31" s="67" t="s">
        <v>324</v>
      </c>
      <c r="O31" s="67" t="s">
        <v>324</v>
      </c>
      <c r="P31" s="67" t="s">
        <v>324</v>
      </c>
      <c r="Q31" s="67" t="s">
        <v>324</v>
      </c>
      <c r="R31" s="67" t="s">
        <v>324</v>
      </c>
      <c r="S31" s="67" t="s">
        <v>324</v>
      </c>
      <c r="T31" s="67" t="s">
        <v>324</v>
      </c>
      <c r="U31" s="67" t="s">
        <v>324</v>
      </c>
      <c r="V31" s="67" t="s">
        <v>324</v>
      </c>
      <c r="W31" s="67" t="s">
        <v>324</v>
      </c>
      <c r="X31" s="67" t="s">
        <v>324</v>
      </c>
      <c r="Y31" s="67" t="s">
        <v>324</v>
      </c>
      <c r="Z31" s="67" t="s">
        <v>324</v>
      </c>
      <c r="AA31" s="67" t="s">
        <v>324</v>
      </c>
      <c r="AB31" s="67" t="s">
        <v>324</v>
      </c>
      <c r="AC31" s="67" t="s">
        <v>324</v>
      </c>
      <c r="AD31" s="67" t="s">
        <v>324</v>
      </c>
      <c r="AE31" s="67" t="s">
        <v>324</v>
      </c>
      <c r="AF31" s="67" t="s">
        <v>324</v>
      </c>
      <c r="AG31" s="67" t="s">
        <v>324</v>
      </c>
      <c r="AH31" s="67" t="s">
        <v>324</v>
      </c>
      <c r="AI31" s="67" t="s">
        <v>324</v>
      </c>
      <c r="AJ31" s="67" t="s">
        <v>324</v>
      </c>
      <c r="AK31" s="67" t="s">
        <v>324</v>
      </c>
      <c r="AL31" s="67" t="s">
        <v>324</v>
      </c>
      <c r="AM31" s="67" t="s">
        <v>324</v>
      </c>
      <c r="AN31" s="67" t="s">
        <v>324</v>
      </c>
      <c r="AO31" s="67" t="s">
        <v>324</v>
      </c>
      <c r="AP31" s="67" t="s">
        <v>324</v>
      </c>
      <c r="AQ31" s="67" t="s">
        <v>324</v>
      </c>
      <c r="AR31" s="67" t="s">
        <v>324</v>
      </c>
      <c r="AS31" s="67" t="s">
        <v>324</v>
      </c>
      <c r="AT31" s="67" t="s">
        <v>324</v>
      </c>
      <c r="AU31" s="67" t="s">
        <v>324</v>
      </c>
      <c r="AV31" s="67" t="s">
        <v>324</v>
      </c>
    </row>
    <row r="32" spans="1:48" ht="21.75" customHeight="1">
      <c r="A32" s="25"/>
      <c r="B32" s="25"/>
      <c r="C32" s="25"/>
      <c r="D32" s="25"/>
      <c r="E32" s="25"/>
      <c r="F32" s="25"/>
      <c r="G32" s="25"/>
      <c r="H32" s="25"/>
      <c r="I32" s="28"/>
      <c r="J32" s="25"/>
      <c r="K32" s="28"/>
      <c r="L32" s="38"/>
      <c r="M32" s="28"/>
      <c r="N32" s="28"/>
      <c r="O32" s="28"/>
      <c r="P32" s="28"/>
      <c r="Q32" s="28"/>
      <c r="R32" s="28"/>
      <c r="S32" s="28"/>
      <c r="T32" s="28"/>
      <c r="U32" s="28"/>
      <c r="V32" s="108"/>
      <c r="W32" s="108"/>
      <c r="X32" s="28"/>
      <c r="Y32" s="38"/>
      <c r="Z32" s="28"/>
      <c r="AA32" s="38"/>
      <c r="AB32" s="38"/>
      <c r="AC32" s="38"/>
      <c r="AD32" s="28"/>
      <c r="AE32" s="39"/>
      <c r="AF32" s="40"/>
      <c r="AG32" s="40"/>
      <c r="AH32" s="40"/>
      <c r="AI32" s="40"/>
      <c r="AJ32" s="40"/>
      <c r="AK32" s="40"/>
      <c r="AL32" s="40"/>
      <c r="AM32" s="25"/>
      <c r="AN32" s="40"/>
      <c r="AO32" s="40"/>
      <c r="AP32" s="40"/>
      <c r="AQ32" s="40"/>
      <c r="AR32" s="40"/>
      <c r="AS32" s="40"/>
      <c r="AT32" s="28"/>
      <c r="AU32" s="25"/>
      <c r="AV32" s="28"/>
    </row>
    <row r="33" spans="4:48" ht="15.75">
      <c r="D33" s="73"/>
      <c r="G33" s="37" t="s">
        <v>329</v>
      </c>
      <c r="H33" s="68" t="s">
        <v>319</v>
      </c>
      <c r="I33" s="68" t="s">
        <v>319</v>
      </c>
      <c r="J33" s="68" t="s">
        <v>319</v>
      </c>
      <c r="K33" s="68" t="s">
        <v>319</v>
      </c>
      <c r="L33" s="68" t="s">
        <v>319</v>
      </c>
      <c r="M33" s="68" t="s">
        <v>319</v>
      </c>
      <c r="N33" s="68" t="s">
        <v>319</v>
      </c>
      <c r="O33" s="68" t="s">
        <v>319</v>
      </c>
      <c r="P33" s="68" t="s">
        <v>319</v>
      </c>
      <c r="Q33" s="68" t="s">
        <v>319</v>
      </c>
      <c r="R33" s="68" t="s">
        <v>319</v>
      </c>
      <c r="S33" s="68" t="s">
        <v>319</v>
      </c>
      <c r="T33" s="68" t="s">
        <v>319</v>
      </c>
      <c r="U33" s="68" t="s">
        <v>319</v>
      </c>
      <c r="V33" s="68" t="s">
        <v>319</v>
      </c>
      <c r="W33" s="68" t="s">
        <v>319</v>
      </c>
      <c r="X33" s="68" t="s">
        <v>319</v>
      </c>
      <c r="Y33" s="68" t="s">
        <v>319</v>
      </c>
      <c r="Z33" s="68" t="s">
        <v>319</v>
      </c>
      <c r="AA33" s="68" t="s">
        <v>319</v>
      </c>
      <c r="AB33" s="68" t="s">
        <v>319</v>
      </c>
      <c r="AC33" s="68" t="s">
        <v>319</v>
      </c>
      <c r="AD33" s="68" t="s">
        <v>319</v>
      </c>
      <c r="AE33" s="68" t="s">
        <v>319</v>
      </c>
      <c r="AF33" s="68" t="s">
        <v>319</v>
      </c>
      <c r="AG33" s="68" t="s">
        <v>319</v>
      </c>
      <c r="AH33" s="68" t="s">
        <v>319</v>
      </c>
      <c r="AI33" s="68" t="s">
        <v>319</v>
      </c>
      <c r="AJ33" s="68" t="s">
        <v>319</v>
      </c>
      <c r="AK33" s="68" t="s">
        <v>319</v>
      </c>
      <c r="AL33" s="68" t="s">
        <v>319</v>
      </c>
      <c r="AM33" s="68" t="s">
        <v>319</v>
      </c>
      <c r="AN33" s="68" t="s">
        <v>319</v>
      </c>
      <c r="AO33" s="68" t="s">
        <v>319</v>
      </c>
      <c r="AP33" s="68" t="s">
        <v>319</v>
      </c>
      <c r="AQ33" s="68" t="s">
        <v>319</v>
      </c>
      <c r="AR33" s="68" t="s">
        <v>319</v>
      </c>
      <c r="AS33" s="68" t="s">
        <v>319</v>
      </c>
      <c r="AT33" s="68" t="s">
        <v>319</v>
      </c>
      <c r="AU33" s="68" t="s">
        <v>319</v>
      </c>
      <c r="AV33" s="37"/>
    </row>
    <row r="34" spans="4:48" ht="15.75">
      <c r="D34" s="37" t="s">
        <v>309</v>
      </c>
      <c r="G34" s="68"/>
      <c r="H34" s="68"/>
      <c r="I34" s="37"/>
      <c r="J34" s="68"/>
      <c r="K34" s="37"/>
      <c r="L34" s="69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69"/>
      <c r="X34" s="37"/>
      <c r="Y34" s="69"/>
      <c r="Z34" s="37"/>
      <c r="AA34" s="69"/>
      <c r="AB34" s="69"/>
      <c r="AC34" s="69"/>
      <c r="AD34" s="37"/>
      <c r="AE34" s="70"/>
      <c r="AF34" s="71"/>
      <c r="AG34" s="71"/>
      <c r="AH34" s="71"/>
      <c r="AI34" s="71"/>
      <c r="AJ34" s="71"/>
      <c r="AK34" s="71"/>
      <c r="AL34" s="71"/>
      <c r="AM34" s="68"/>
      <c r="AN34" s="71"/>
      <c r="AO34" s="71"/>
      <c r="AP34" s="71"/>
      <c r="AQ34" s="71"/>
      <c r="AR34" s="71"/>
      <c r="AS34" s="71"/>
      <c r="AT34" s="37"/>
      <c r="AU34" s="68"/>
      <c r="AV34" s="37"/>
    </row>
    <row r="35" spans="7:48" ht="15.75">
      <c r="G35" s="68"/>
      <c r="H35" s="68" t="s">
        <v>326</v>
      </c>
      <c r="I35" s="68" t="s">
        <v>326</v>
      </c>
      <c r="J35" s="68" t="s">
        <v>326</v>
      </c>
      <c r="K35" s="68" t="s">
        <v>326</v>
      </c>
      <c r="L35" s="68" t="s">
        <v>326</v>
      </c>
      <c r="M35" s="68" t="s">
        <v>326</v>
      </c>
      <c r="N35" s="68" t="s">
        <v>326</v>
      </c>
      <c r="O35" s="68" t="s">
        <v>326</v>
      </c>
      <c r="P35" s="68" t="s">
        <v>326</v>
      </c>
      <c r="Q35" s="68" t="s">
        <v>326</v>
      </c>
      <c r="R35" s="68" t="s">
        <v>326</v>
      </c>
      <c r="S35" s="68" t="s">
        <v>326</v>
      </c>
      <c r="T35" s="68" t="s">
        <v>326</v>
      </c>
      <c r="U35" s="68" t="s">
        <v>326</v>
      </c>
      <c r="V35" s="68" t="s">
        <v>326</v>
      </c>
      <c r="W35" s="68" t="s">
        <v>326</v>
      </c>
      <c r="X35" s="68" t="s">
        <v>326</v>
      </c>
      <c r="Y35" s="68" t="s">
        <v>326</v>
      </c>
      <c r="Z35" s="68" t="s">
        <v>326</v>
      </c>
      <c r="AA35" s="68" t="s">
        <v>326</v>
      </c>
      <c r="AB35" s="68" t="s">
        <v>326</v>
      </c>
      <c r="AC35" s="68" t="s">
        <v>326</v>
      </c>
      <c r="AD35" s="68" t="s">
        <v>326</v>
      </c>
      <c r="AE35" s="68" t="s">
        <v>326</v>
      </c>
      <c r="AF35" s="68" t="s">
        <v>326</v>
      </c>
      <c r="AG35" s="68" t="s">
        <v>326</v>
      </c>
      <c r="AH35" s="68" t="s">
        <v>326</v>
      </c>
      <c r="AI35" s="68" t="s">
        <v>326</v>
      </c>
      <c r="AJ35" s="68" t="s">
        <v>326</v>
      </c>
      <c r="AK35" s="68" t="s">
        <v>326</v>
      </c>
      <c r="AL35" s="68" t="s">
        <v>326</v>
      </c>
      <c r="AM35" s="68" t="s">
        <v>326</v>
      </c>
      <c r="AN35" s="68" t="s">
        <v>326</v>
      </c>
      <c r="AO35" s="68" t="s">
        <v>326</v>
      </c>
      <c r="AP35" s="68" t="s">
        <v>326</v>
      </c>
      <c r="AQ35" s="68" t="s">
        <v>326</v>
      </c>
      <c r="AR35" s="68" t="s">
        <v>326</v>
      </c>
      <c r="AS35" s="68" t="s">
        <v>326</v>
      </c>
      <c r="AT35" s="68" t="s">
        <v>326</v>
      </c>
      <c r="AU35" s="68" t="s">
        <v>326</v>
      </c>
      <c r="AV35" s="37"/>
    </row>
    <row r="36" spans="7:48" ht="15.75">
      <c r="G36" s="37" t="s">
        <v>330</v>
      </c>
      <c r="H36" s="68"/>
      <c r="I36" s="37"/>
      <c r="J36" s="68"/>
      <c r="K36" s="37"/>
      <c r="L36" s="69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69"/>
      <c r="X36" s="37"/>
      <c r="Y36" s="69"/>
      <c r="Z36" s="37"/>
      <c r="AA36" s="69"/>
      <c r="AB36" s="69"/>
      <c r="AC36" s="69"/>
      <c r="AD36" s="37"/>
      <c r="AE36" s="70"/>
      <c r="AF36" s="71"/>
      <c r="AG36" s="71"/>
      <c r="AH36" s="71"/>
      <c r="AI36" s="71"/>
      <c r="AJ36" s="71"/>
      <c r="AK36" s="71"/>
      <c r="AL36" s="71"/>
      <c r="AM36" s="68"/>
      <c r="AN36" s="71"/>
      <c r="AO36" s="71"/>
      <c r="AP36" s="71"/>
      <c r="AQ36" s="71"/>
      <c r="AR36" s="71"/>
      <c r="AS36" s="71"/>
      <c r="AT36" s="37"/>
      <c r="AU36" s="68"/>
      <c r="AV36" s="37"/>
    </row>
  </sheetData>
  <mergeCells count="4">
    <mergeCell ref="A26:AV26"/>
    <mergeCell ref="A28:AV28"/>
    <mergeCell ref="V30:W30"/>
    <mergeCell ref="V32:W32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user</cp:lastModifiedBy>
  <cp:lastPrinted>2009-11-16T13:01:41Z</cp:lastPrinted>
  <dcterms:created xsi:type="dcterms:W3CDTF">2008-11-12T12:01:31Z</dcterms:created>
  <dcterms:modified xsi:type="dcterms:W3CDTF">2009-11-17T08:30:49Z</dcterms:modified>
  <cp:category/>
  <cp:version/>
  <cp:contentType/>
  <cp:contentStatus/>
</cp:coreProperties>
</file>